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mc:AlternateContent xmlns:mc="http://schemas.openxmlformats.org/markup-compatibility/2006">
    <mc:Choice Requires="x15">
      <x15ac:absPath xmlns:x15ac="http://schemas.microsoft.com/office/spreadsheetml/2010/11/ac" url="I:\DADM\ALOG\DCAD\Processos Licitatórios\Editais\2026\Pregão\1 - Processamento\Suporte e manutenção corretiva e evolutiva das aplicações de backoffice - RC 7023\"/>
    </mc:Choice>
  </mc:AlternateContent>
  <xr:revisionPtr revIDLastSave="0" documentId="8_{DA3B8446-135A-4357-83E2-558BCE490F06}" xr6:coauthVersionLast="47" xr6:coauthVersionMax="47" xr10:uidLastSave="{00000000-0000-0000-0000-000000000000}"/>
  <bookViews>
    <workbookView xWindow="-120" yWindow="-120" windowWidth="29040" windowHeight="15720" tabRatio="928" firstSheet="2" activeTab="2" xr2:uid="{00000000-000D-0000-FFFF-FFFF00000000}"/>
  </bookViews>
  <sheets>
    <sheet name="Checklist OS" sheetId="17" state="hidden" r:id="rId1"/>
    <sheet name="Proposta_Stefanini" sheetId="21" state="hidden" r:id="rId2"/>
    <sheet name="catálogo atividades_HST" sheetId="34" r:id="rId3"/>
    <sheet name="PARAM" sheetId="25" r:id="rId4"/>
  </sheets>
  <definedNames>
    <definedName name="_xlnm._FilterDatabase" localSheetId="2" hidden="1">'catálogo atividades_HST'!$A$1:$X$172</definedName>
    <definedName name="_xlnm._FilterDatabase" localSheetId="1" hidden="1">Proposta_Stefanini!$A$2:$AX$76</definedName>
    <definedName name="_xlnm.Print_Area" localSheetId="2">'catálogo atividades_HST'!$A$1:$W$172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34" l="1"/>
  <c r="U171" i="34"/>
  <c r="R171" i="34"/>
  <c r="U169" i="34"/>
  <c r="R169" i="34"/>
  <c r="U167" i="34"/>
  <c r="R167" i="34"/>
  <c r="U164" i="34"/>
  <c r="R164" i="34"/>
  <c r="U160" i="34"/>
  <c r="R160" i="34"/>
  <c r="U162" i="34"/>
  <c r="R162" i="34"/>
  <c r="U158" i="34"/>
  <c r="R158" i="34"/>
  <c r="U153" i="34"/>
  <c r="R153" i="34"/>
  <c r="U151" i="34"/>
  <c r="R151" i="34"/>
  <c r="U149" i="34"/>
  <c r="R149" i="34"/>
  <c r="U147" i="34"/>
  <c r="R147" i="34"/>
  <c r="U145" i="34"/>
  <c r="R145" i="34"/>
  <c r="U143" i="34"/>
  <c r="R143" i="34"/>
  <c r="U141" i="34"/>
  <c r="R141" i="34"/>
  <c r="U139" i="34"/>
  <c r="R139" i="34"/>
  <c r="U137" i="34"/>
  <c r="R137" i="34"/>
  <c r="U135" i="34"/>
  <c r="R135" i="34"/>
  <c r="U133" i="34"/>
  <c r="R133" i="34"/>
  <c r="U131" i="34"/>
  <c r="R131" i="34"/>
  <c r="U129" i="34" l="1"/>
  <c r="R129" i="34"/>
  <c r="U127" i="34"/>
  <c r="R127" i="34"/>
  <c r="U122" i="34"/>
  <c r="R122" i="34"/>
  <c r="R114" i="34" l="1"/>
  <c r="U114" i="34"/>
  <c r="R116" i="34"/>
  <c r="U116" i="34"/>
  <c r="R118" i="34"/>
  <c r="U118" i="34"/>
  <c r="R120" i="34"/>
  <c r="U120" i="34"/>
  <c r="R112" i="34" l="1"/>
  <c r="U112" i="34"/>
  <c r="U109" i="34"/>
  <c r="R109" i="34"/>
  <c r="U107" i="34"/>
  <c r="R107" i="34"/>
  <c r="U105" i="34"/>
  <c r="R105" i="34"/>
  <c r="U103" i="34"/>
  <c r="R103" i="34"/>
  <c r="U101" i="34"/>
  <c r="R101" i="34"/>
  <c r="U99" i="34"/>
  <c r="R99" i="34"/>
  <c r="U97" i="34"/>
  <c r="R97" i="34"/>
  <c r="U95" i="34"/>
  <c r="R95" i="34"/>
  <c r="U93" i="34"/>
  <c r="R93" i="34"/>
  <c r="U91" i="34"/>
  <c r="R91" i="34"/>
  <c r="U89" i="34"/>
  <c r="R89" i="34"/>
  <c r="U87" i="34"/>
  <c r="R87" i="34"/>
  <c r="U85" i="34"/>
  <c r="R85" i="34"/>
  <c r="U83" i="34"/>
  <c r="R83" i="34"/>
  <c r="U81" i="34"/>
  <c r="R81" i="34"/>
  <c r="U79" i="34"/>
  <c r="R79" i="34"/>
  <c r="U77" i="34"/>
  <c r="R77" i="34"/>
  <c r="U75" i="34"/>
  <c r="R75" i="34"/>
  <c r="U70" i="34"/>
  <c r="R70" i="34"/>
  <c r="U65" i="34"/>
  <c r="R65" i="34"/>
  <c r="U61" i="34"/>
  <c r="R61" i="34"/>
  <c r="U58" i="34"/>
  <c r="R58" i="34"/>
  <c r="U55" i="34"/>
  <c r="R55" i="34"/>
  <c r="U51" i="34"/>
  <c r="R51" i="34"/>
  <c r="R48" i="34"/>
  <c r="U48" i="34"/>
  <c r="U45" i="34"/>
  <c r="R45" i="34"/>
  <c r="U43" i="34"/>
  <c r="R43" i="34"/>
  <c r="R40" i="34"/>
  <c r="U40" i="34"/>
  <c r="U37" i="34"/>
  <c r="R37" i="34"/>
  <c r="I40" i="34"/>
  <c r="I37" i="34"/>
  <c r="U33" i="34"/>
  <c r="R33" i="34"/>
  <c r="U31" i="34"/>
  <c r="R31" i="34"/>
  <c r="U29" i="34"/>
  <c r="R29" i="34"/>
  <c r="R18" i="34"/>
  <c r="I18" i="34"/>
  <c r="P17" i="34"/>
  <c r="P16" i="34"/>
  <c r="R7" i="34"/>
  <c r="R2" i="34"/>
  <c r="O19" i="34"/>
  <c r="P19" i="34" s="1"/>
  <c r="Q19" i="34" s="1"/>
  <c r="I171" i="34"/>
  <c r="I169" i="34"/>
  <c r="I167" i="34"/>
  <c r="I164" i="34"/>
  <c r="I162" i="34"/>
  <c r="I160" i="34"/>
  <c r="I158" i="34"/>
  <c r="I153" i="34"/>
  <c r="I151" i="34"/>
  <c r="I149" i="34"/>
  <c r="I147" i="34"/>
  <c r="I145" i="34"/>
  <c r="I143" i="34"/>
  <c r="I141" i="34"/>
  <c r="I139" i="34"/>
  <c r="I137" i="34"/>
  <c r="I135" i="34"/>
  <c r="I133" i="34"/>
  <c r="I131" i="34"/>
  <c r="I129" i="34"/>
  <c r="I127" i="34"/>
  <c r="I122" i="34"/>
  <c r="I120" i="34"/>
  <c r="I118" i="34"/>
  <c r="I116" i="34"/>
  <c r="I114" i="34"/>
  <c r="I112" i="34"/>
  <c r="I109" i="34"/>
  <c r="I107" i="34"/>
  <c r="I105" i="34"/>
  <c r="I103" i="34"/>
  <c r="I101" i="34"/>
  <c r="I99" i="34"/>
  <c r="I97" i="34"/>
  <c r="I95" i="34"/>
  <c r="I93" i="34"/>
  <c r="I91" i="34"/>
  <c r="I89" i="34"/>
  <c r="I87" i="34"/>
  <c r="I85" i="34"/>
  <c r="I83" i="34"/>
  <c r="I81" i="34"/>
  <c r="I79" i="34"/>
  <c r="I77" i="34"/>
  <c r="I75" i="34"/>
  <c r="I70" i="34"/>
  <c r="I65" i="34"/>
  <c r="I61" i="34"/>
  <c r="I58" i="34"/>
  <c r="I55" i="34"/>
  <c r="I51" i="34"/>
  <c r="I48" i="34"/>
  <c r="I45" i="34"/>
  <c r="I43" i="34"/>
  <c r="I33" i="34"/>
  <c r="I31" i="34"/>
  <c r="I29" i="34"/>
  <c r="I26" i="34"/>
  <c r="I21" i="34"/>
  <c r="I19" i="34"/>
  <c r="I15" i="34"/>
  <c r="I14" i="34"/>
  <c r="O164" i="34" l="1"/>
  <c r="P164" i="34" s="1"/>
  <c r="Q164" i="34" s="1"/>
  <c r="O137" i="34"/>
  <c r="P137" i="34" s="1"/>
  <c r="Q137" i="34" s="1"/>
  <c r="O162" i="34"/>
  <c r="P162" i="34" s="1"/>
  <c r="O135" i="34"/>
  <c r="P135" i="34" s="1"/>
  <c r="V135" i="34" s="1"/>
  <c r="W135" i="34" s="1"/>
  <c r="O158" i="34"/>
  <c r="P158" i="34" s="1"/>
  <c r="O103" i="34"/>
  <c r="P103" i="34" s="1"/>
  <c r="Q103" i="34" s="1"/>
  <c r="O151" i="34"/>
  <c r="P151" i="34" s="1"/>
  <c r="O33" i="34"/>
  <c r="P33" i="34" s="1"/>
  <c r="O149" i="34"/>
  <c r="P149" i="34" s="1"/>
  <c r="O26" i="34"/>
  <c r="P26" i="34" s="1"/>
  <c r="Q26" i="34" s="1"/>
  <c r="O171" i="34"/>
  <c r="P171" i="34" s="1"/>
  <c r="O141" i="34"/>
  <c r="P141" i="34" s="1"/>
  <c r="Q141" i="34" s="1"/>
  <c r="O55" i="34"/>
  <c r="P55" i="34" s="1"/>
  <c r="S55" i="34" s="1"/>
  <c r="T55" i="34" s="1"/>
  <c r="O167" i="34"/>
  <c r="P167" i="34" s="1"/>
  <c r="V167" i="34" s="1"/>
  <c r="W167" i="34" s="1"/>
  <c r="O133" i="34"/>
  <c r="P133" i="34" s="1"/>
  <c r="Q133" i="34" s="1"/>
  <c r="O43" i="34"/>
  <c r="P43" i="34" s="1"/>
  <c r="O131" i="34"/>
  <c r="P131" i="34" s="1"/>
  <c r="O127" i="34"/>
  <c r="P127" i="34" s="1"/>
  <c r="Q127" i="34" s="1"/>
  <c r="O75" i="34"/>
  <c r="P75" i="34" s="1"/>
  <c r="Q75" i="34" s="1"/>
  <c r="O61" i="34"/>
  <c r="P61" i="34" s="1"/>
  <c r="O143" i="34"/>
  <c r="P143" i="34" s="1"/>
  <c r="O58" i="34"/>
  <c r="P58" i="34" s="1"/>
  <c r="O169" i="34"/>
  <c r="P169" i="34" s="1"/>
  <c r="Q169" i="34" s="1"/>
  <c r="O139" i="34"/>
  <c r="P139" i="34" s="1"/>
  <c r="O51" i="34"/>
  <c r="P51" i="34" s="1"/>
  <c r="Q51" i="34" s="1"/>
  <c r="O18" i="34"/>
  <c r="P18" i="34" s="1"/>
  <c r="Q18" i="34" s="1"/>
  <c r="O48" i="34"/>
  <c r="P48" i="34" s="1"/>
  <c r="Q48" i="34" s="1"/>
  <c r="O15" i="34"/>
  <c r="P15" i="34" s="1"/>
  <c r="Q15" i="34" s="1"/>
  <c r="O107" i="34"/>
  <c r="P107" i="34" s="1"/>
  <c r="O45" i="34"/>
  <c r="P45" i="34" s="1"/>
  <c r="O14" i="34"/>
  <c r="P14" i="34" s="1"/>
  <c r="Q14" i="34" s="1"/>
  <c r="O153" i="34"/>
  <c r="P153" i="34" s="1"/>
  <c r="Q153" i="34" s="1"/>
  <c r="O37" i="34"/>
  <c r="P37" i="34" s="1"/>
  <c r="Q37" i="34" s="1"/>
  <c r="O70" i="34"/>
  <c r="P70" i="34" s="1"/>
  <c r="O29" i="34"/>
  <c r="P29" i="34" s="1"/>
  <c r="Q29" i="34" s="1"/>
  <c r="O160" i="34"/>
  <c r="P160" i="34" s="1"/>
  <c r="Q160" i="34" s="1"/>
  <c r="O105" i="34"/>
  <c r="P105" i="34" s="1"/>
  <c r="O129" i="34"/>
  <c r="P129" i="34" s="1"/>
  <c r="Q129" i="34" s="1"/>
  <c r="O122" i="34"/>
  <c r="P122" i="34" s="1"/>
  <c r="Q122" i="34" s="1"/>
  <c r="O65" i="34"/>
  <c r="P65" i="34" s="1"/>
  <c r="O145" i="34"/>
  <c r="P145" i="34" s="1"/>
  <c r="O40" i="34"/>
  <c r="P40" i="34" s="1"/>
  <c r="Q40" i="34" s="1"/>
  <c r="O147" i="34"/>
  <c r="P147" i="34" s="1"/>
  <c r="Q147" i="34" s="1"/>
  <c r="V45" i="34"/>
  <c r="W45" i="34" s="1"/>
  <c r="O109" i="34"/>
  <c r="P109" i="34" s="1"/>
  <c r="O85" i="34"/>
  <c r="P85" i="34" s="1"/>
  <c r="V85" i="34" s="1"/>
  <c r="W85" i="34" s="1"/>
  <c r="O83" i="34"/>
  <c r="P83" i="34" s="1"/>
  <c r="Q83" i="34" s="1"/>
  <c r="O12" i="34"/>
  <c r="P12" i="34" s="1"/>
  <c r="Q12" i="34" s="1"/>
  <c r="O79" i="34"/>
  <c r="P79" i="34" s="1"/>
  <c r="Q79" i="34" s="1"/>
  <c r="O10" i="34"/>
  <c r="P10" i="34" s="1"/>
  <c r="Q10" i="34" s="1"/>
  <c r="O120" i="34"/>
  <c r="P120" i="34" s="1"/>
  <c r="O118" i="34"/>
  <c r="P118" i="34" s="1"/>
  <c r="O116" i="34"/>
  <c r="P116" i="34" s="1"/>
  <c r="O21" i="34"/>
  <c r="P21" i="34" s="1"/>
  <c r="Q21" i="34" s="1"/>
  <c r="O114" i="34"/>
  <c r="P114" i="34" s="1"/>
  <c r="O81" i="34"/>
  <c r="P81" i="34" s="1"/>
  <c r="O77" i="34"/>
  <c r="P77" i="34" s="1"/>
  <c r="Q77" i="34" s="1"/>
  <c r="O31" i="34"/>
  <c r="P31" i="34" s="1"/>
  <c r="O112" i="34"/>
  <c r="P112" i="34" s="1"/>
  <c r="Q112" i="34" s="1"/>
  <c r="O101" i="34"/>
  <c r="P101" i="34" s="1"/>
  <c r="V101" i="34" s="1"/>
  <c r="W101" i="34" s="1"/>
  <c r="O99" i="34"/>
  <c r="P99" i="34" s="1"/>
  <c r="O97" i="34"/>
  <c r="P97" i="34" s="1"/>
  <c r="O95" i="34"/>
  <c r="P95" i="34" s="1"/>
  <c r="O93" i="34"/>
  <c r="P93" i="34" s="1"/>
  <c r="O91" i="34"/>
  <c r="P91" i="34" s="1"/>
  <c r="O89" i="34"/>
  <c r="P89" i="34" s="1"/>
  <c r="O87" i="34"/>
  <c r="P87" i="34" s="1"/>
  <c r="O7" i="34"/>
  <c r="P7" i="34" s="1"/>
  <c r="Q7" i="34" s="1"/>
  <c r="O2" i="34"/>
  <c r="P2" i="34" s="1"/>
  <c r="Q2" i="34" s="1"/>
  <c r="S137" i="34"/>
  <c r="T137" i="34" s="1"/>
  <c r="I12" i="34"/>
  <c r="I10" i="34"/>
  <c r="I7" i="34"/>
  <c r="I2" i="34"/>
  <c r="V153" i="34" l="1"/>
  <c r="W153" i="34" s="1"/>
  <c r="V51" i="34"/>
  <c r="W51" i="34" s="1"/>
  <c r="S129" i="34"/>
  <c r="T129" i="34" s="1"/>
  <c r="S103" i="34"/>
  <c r="T103" i="34" s="1"/>
  <c r="V103" i="34"/>
  <c r="W103" i="34" s="1"/>
  <c r="V129" i="34"/>
  <c r="W129" i="34" s="1"/>
  <c r="V147" i="34"/>
  <c r="W147" i="34" s="1"/>
  <c r="S127" i="34"/>
  <c r="T127" i="34" s="1"/>
  <c r="V127" i="34"/>
  <c r="W127" i="34" s="1"/>
  <c r="V105" i="34"/>
  <c r="W105" i="34" s="1"/>
  <c r="Q105" i="34"/>
  <c r="S143" i="34"/>
  <c r="T143" i="34" s="1"/>
  <c r="Q143" i="34"/>
  <c r="V83" i="34"/>
  <c r="W83" i="34" s="1"/>
  <c r="V81" i="34"/>
  <c r="W81" i="34" s="1"/>
  <c r="Q81" i="34"/>
  <c r="Q33" i="34"/>
  <c r="S33" i="34"/>
  <c r="T33" i="34" s="1"/>
  <c r="S87" i="34"/>
  <c r="T87" i="34" s="1"/>
  <c r="Q87" i="34"/>
  <c r="S114" i="34"/>
  <c r="T114" i="34" s="1"/>
  <c r="Q114" i="34"/>
  <c r="V151" i="34"/>
  <c r="W151" i="34" s="1"/>
  <c r="Q151" i="34"/>
  <c r="V137" i="34"/>
  <c r="W137" i="34" s="1"/>
  <c r="V89" i="34"/>
  <c r="W89" i="34" s="1"/>
  <c r="Q89" i="34"/>
  <c r="S45" i="34"/>
  <c r="T45" i="34" s="1"/>
  <c r="Q45" i="34"/>
  <c r="V99" i="34"/>
  <c r="W99" i="34" s="1"/>
  <c r="Q99" i="34"/>
  <c r="S51" i="34"/>
  <c r="T51" i="34" s="1"/>
  <c r="S79" i="34"/>
  <c r="T79" i="34" s="1"/>
  <c r="S164" i="34"/>
  <c r="T164" i="34" s="1"/>
  <c r="V79" i="34"/>
  <c r="W79" i="34" s="1"/>
  <c r="V31" i="34"/>
  <c r="W31" i="34" s="1"/>
  <c r="Q31" i="34"/>
  <c r="S70" i="34"/>
  <c r="T70" i="34" s="1"/>
  <c r="Q70" i="34"/>
  <c r="S109" i="34"/>
  <c r="T109" i="34" s="1"/>
  <c r="Q109" i="34"/>
  <c r="S149" i="34"/>
  <c r="T149" i="34" s="1"/>
  <c r="Q149" i="34"/>
  <c r="S116" i="34"/>
  <c r="T116" i="34" s="1"/>
  <c r="Q116" i="34"/>
  <c r="V145" i="34"/>
  <c r="W145" i="34" s="1"/>
  <c r="Q145" i="34"/>
  <c r="V131" i="34"/>
  <c r="W131" i="34" s="1"/>
  <c r="Q131" i="34"/>
  <c r="V141" i="34"/>
  <c r="W141" i="34" s="1"/>
  <c r="V93" i="34"/>
  <c r="W93" i="34" s="1"/>
  <c r="Q93" i="34"/>
  <c r="S118" i="34"/>
  <c r="T118" i="34" s="1"/>
  <c r="Q118" i="34"/>
  <c r="V65" i="34"/>
  <c r="W65" i="34" s="1"/>
  <c r="Q65" i="34"/>
  <c r="S43" i="34"/>
  <c r="T43" i="34" s="1"/>
  <c r="Q43" i="34"/>
  <c r="S135" i="34"/>
  <c r="T135" i="34" s="1"/>
  <c r="Q135" i="34"/>
  <c r="S112" i="34"/>
  <c r="T112" i="34" s="1"/>
  <c r="V143" i="34"/>
  <c r="W143" i="34" s="1"/>
  <c r="V95" i="34"/>
  <c r="W95" i="34" s="1"/>
  <c r="Q95" i="34"/>
  <c r="S120" i="34"/>
  <c r="T120" i="34" s="1"/>
  <c r="Q120" i="34"/>
  <c r="V162" i="34"/>
  <c r="W162" i="34" s="1"/>
  <c r="Q162" i="34"/>
  <c r="V55" i="34"/>
  <c r="W55" i="34" s="1"/>
  <c r="Q55" i="34"/>
  <c r="V164" i="34"/>
  <c r="W164" i="34" s="1"/>
  <c r="S101" i="34"/>
  <c r="T101" i="34" s="1"/>
  <c r="Q101" i="34"/>
  <c r="S139" i="34"/>
  <c r="T139" i="34" s="1"/>
  <c r="Q139" i="34"/>
  <c r="V171" i="34"/>
  <c r="W171" i="34" s="1"/>
  <c r="Q171" i="34"/>
  <c r="S85" i="34"/>
  <c r="T85" i="34" s="1"/>
  <c r="Q85" i="34"/>
  <c r="S58" i="34"/>
  <c r="T58" i="34" s="1"/>
  <c r="Q58" i="34"/>
  <c r="S83" i="34"/>
  <c r="T83" i="34" s="1"/>
  <c r="V61" i="34"/>
  <c r="W61" i="34" s="1"/>
  <c r="Q61" i="34"/>
  <c r="V91" i="34"/>
  <c r="W91" i="34" s="1"/>
  <c r="Q91" i="34"/>
  <c r="V107" i="34"/>
  <c r="W107" i="34" s="1"/>
  <c r="Q107" i="34"/>
  <c r="S158" i="34"/>
  <c r="T158" i="34" s="1"/>
  <c r="Q158" i="34"/>
  <c r="V112" i="34"/>
  <c r="W112" i="34" s="1"/>
  <c r="S153" i="34"/>
  <c r="T153" i="34" s="1"/>
  <c r="V97" i="34"/>
  <c r="W97" i="34" s="1"/>
  <c r="Q97" i="34"/>
  <c r="S167" i="34"/>
  <c r="T167" i="34" s="1"/>
  <c r="Q167" i="34"/>
  <c r="S122" i="34"/>
  <c r="T122" i="34" s="1"/>
  <c r="V122" i="34"/>
  <c r="W122" i="34" s="1"/>
  <c r="V43" i="34"/>
  <c r="W43" i="34" s="1"/>
  <c r="S107" i="34"/>
  <c r="T107" i="34" s="1"/>
  <c r="S160" i="34"/>
  <c r="T160" i="34" s="1"/>
  <c r="S65" i="34"/>
  <c r="T65" i="34" s="1"/>
  <c r="S31" i="34"/>
  <c r="T31" i="34" s="1"/>
  <c r="V109" i="34"/>
  <c r="W109" i="34" s="1"/>
  <c r="V139" i="34"/>
  <c r="W139" i="34" s="1"/>
  <c r="S95" i="34"/>
  <c r="T95" i="34" s="1"/>
  <c r="S99" i="34"/>
  <c r="T99" i="34" s="1"/>
  <c r="V133" i="34"/>
  <c r="W133" i="34" s="1"/>
  <c r="S145" i="34"/>
  <c r="T145" i="34" s="1"/>
  <c r="V160" i="34"/>
  <c r="W160" i="34" s="1"/>
  <c r="S162" i="34"/>
  <c r="T162" i="34" s="1"/>
  <c r="S93" i="34"/>
  <c r="T93" i="34" s="1"/>
  <c r="V118" i="34"/>
  <c r="W118" i="34" s="1"/>
  <c r="V158" i="34"/>
  <c r="W158" i="34" s="1"/>
  <c r="S2" i="34"/>
  <c r="T2" i="34" s="1"/>
  <c r="V77" i="34"/>
  <c r="W77" i="34" s="1"/>
  <c r="S77" i="34"/>
  <c r="T77" i="34" s="1"/>
  <c r="S147" i="34"/>
  <c r="T147" i="34" s="1"/>
  <c r="S131" i="34"/>
  <c r="T131" i="34" s="1"/>
  <c r="S141" i="34"/>
  <c r="T141" i="34" s="1"/>
  <c r="S133" i="34"/>
  <c r="T133" i="34" s="1"/>
  <c r="S29" i="34"/>
  <c r="T29" i="34" s="1"/>
  <c r="V87" i="34"/>
  <c r="W87" i="34" s="1"/>
  <c r="V75" i="34"/>
  <c r="W75" i="34" s="1"/>
  <c r="S171" i="34"/>
  <c r="T171" i="34" s="1"/>
  <c r="V33" i="34"/>
  <c r="W33" i="34" s="1"/>
  <c r="S61" i="34"/>
  <c r="T61" i="34" s="1"/>
  <c r="V116" i="34"/>
  <c r="W116" i="34" s="1"/>
  <c r="V169" i="34"/>
  <c r="W169" i="34" s="1"/>
  <c r="V58" i="34"/>
  <c r="W58" i="34" s="1"/>
  <c r="S81" i="34"/>
  <c r="T81" i="34" s="1"/>
  <c r="S89" i="34"/>
  <c r="T89" i="34" s="1"/>
  <c r="S97" i="34"/>
  <c r="T97" i="34" s="1"/>
  <c r="S105" i="34"/>
  <c r="T105" i="34" s="1"/>
  <c r="V149" i="34"/>
  <c r="W149" i="34" s="1"/>
  <c r="S169" i="34"/>
  <c r="T169" i="34" s="1"/>
  <c r="V120" i="34"/>
  <c r="W120" i="34" s="1"/>
  <c r="V114" i="34"/>
  <c r="W114" i="34" s="1"/>
  <c r="S151" i="34"/>
  <c r="T151" i="34" s="1"/>
  <c r="V29" i="34"/>
  <c r="W29" i="34" s="1"/>
  <c r="V70" i="34"/>
  <c r="W70" i="34" s="1"/>
  <c r="S91" i="34"/>
  <c r="T91" i="34" s="1"/>
  <c r="S75" i="34"/>
  <c r="T75" i="34" s="1"/>
  <c r="S18" i="34"/>
  <c r="T18" i="34" s="1"/>
  <c r="V37" i="34"/>
  <c r="W37" i="34" s="1"/>
  <c r="S37" i="34"/>
  <c r="T37" i="34" s="1"/>
  <c r="V40" i="34"/>
  <c r="W40" i="34" s="1"/>
  <c r="S40" i="34"/>
  <c r="T40" i="34" s="1"/>
  <c r="S48" i="34"/>
  <c r="T48" i="34" s="1"/>
  <c r="V48" i="34"/>
  <c r="W48" i="34" s="1"/>
  <c r="S7" i="34"/>
  <c r="T7" i="34" s="1"/>
  <c r="AV76" i="21" l="1"/>
  <c r="AE76" i="21"/>
  <c r="AS76" i="21" s="1"/>
  <c r="Z76" i="21"/>
  <c r="AP76" i="21" s="1"/>
  <c r="U76" i="21"/>
  <c r="AM76" i="21" s="1"/>
  <c r="P76" i="21"/>
  <c r="AJ76" i="21" s="1"/>
  <c r="K76" i="21"/>
  <c r="AG76" i="21" s="1"/>
  <c r="AV75" i="21"/>
  <c r="AJ75" i="21"/>
  <c r="AE75" i="21"/>
  <c r="AS75" i="21" s="1"/>
  <c r="Z75" i="21"/>
  <c r="AP75" i="21" s="1"/>
  <c r="U75" i="21"/>
  <c r="AM75" i="21" s="1"/>
  <c r="P75" i="21"/>
  <c r="K75" i="21"/>
  <c r="AG75" i="21" s="1"/>
  <c r="AV74" i="21"/>
  <c r="AE74" i="21"/>
  <c r="AS74" i="21" s="1"/>
  <c r="Z74" i="21"/>
  <c r="AP74" i="21" s="1"/>
  <c r="U74" i="21"/>
  <c r="AM74" i="21" s="1"/>
  <c r="P74" i="21"/>
  <c r="AJ74" i="21" s="1"/>
  <c r="K74" i="21"/>
  <c r="AG74" i="21" s="1"/>
  <c r="AV73" i="21"/>
  <c r="AP73" i="21"/>
  <c r="AM73" i="21"/>
  <c r="AJ73" i="21"/>
  <c r="AE73" i="21"/>
  <c r="AS73" i="21" s="1"/>
  <c r="Z73" i="21"/>
  <c r="U73" i="21"/>
  <c r="P73" i="21"/>
  <c r="K73" i="21"/>
  <c r="AG73" i="21" s="1"/>
  <c r="AV72" i="21"/>
  <c r="AE72" i="21"/>
  <c r="AS72" i="21" s="1"/>
  <c r="Z72" i="21"/>
  <c r="AP72" i="21" s="1"/>
  <c r="U72" i="21"/>
  <c r="AM72" i="21" s="1"/>
  <c r="P72" i="21"/>
  <c r="AJ72" i="21" s="1"/>
  <c r="K72" i="21"/>
  <c r="AG72" i="21" s="1"/>
  <c r="AV71" i="21"/>
  <c r="AP71" i="21"/>
  <c r="AM71" i="21"/>
  <c r="AJ71" i="21"/>
  <c r="AE71" i="21"/>
  <c r="AS71" i="21" s="1"/>
  <c r="Z71" i="21"/>
  <c r="U71" i="21"/>
  <c r="P71" i="21"/>
  <c r="K71" i="21"/>
  <c r="AG71" i="21" s="1"/>
  <c r="AV70" i="21"/>
  <c r="AE70" i="21"/>
  <c r="AS70" i="21" s="1"/>
  <c r="Z70" i="21"/>
  <c r="AP70" i="21" s="1"/>
  <c r="U70" i="21"/>
  <c r="AM70" i="21" s="1"/>
  <c r="P70" i="21"/>
  <c r="AJ70" i="21" s="1"/>
  <c r="K70" i="21"/>
  <c r="AG70" i="21" s="1"/>
  <c r="AV69" i="21"/>
  <c r="AM69" i="21"/>
  <c r="AJ69" i="21"/>
  <c r="AE69" i="21"/>
  <c r="AS69" i="21" s="1"/>
  <c r="Z69" i="21"/>
  <c r="AP69" i="21" s="1"/>
  <c r="U69" i="21"/>
  <c r="P69" i="21"/>
  <c r="K69" i="21"/>
  <c r="AG69" i="21" s="1"/>
  <c r="AV68" i="21"/>
  <c r="AE68" i="21"/>
  <c r="AS68" i="21" s="1"/>
  <c r="Z68" i="21"/>
  <c r="AP68" i="21" s="1"/>
  <c r="U68" i="21"/>
  <c r="AM68" i="21" s="1"/>
  <c r="P68" i="21"/>
  <c r="AJ68" i="21" s="1"/>
  <c r="K68" i="21"/>
  <c r="AG68" i="21" s="1"/>
  <c r="AV67" i="21"/>
  <c r="AJ67" i="21"/>
  <c r="AE67" i="21"/>
  <c r="AS67" i="21" s="1"/>
  <c r="Z67" i="21"/>
  <c r="AP67" i="21" s="1"/>
  <c r="U67" i="21"/>
  <c r="AM67" i="21" s="1"/>
  <c r="P67" i="21"/>
  <c r="K67" i="21"/>
  <c r="AG67" i="21" s="1"/>
  <c r="AT66" i="21"/>
  <c r="AR66" i="21"/>
  <c r="AQ66" i="21"/>
  <c r="AO66" i="21"/>
  <c r="AN66" i="21"/>
  <c r="AL66" i="21"/>
  <c r="AK66" i="21"/>
  <c r="AI66" i="21"/>
  <c r="AH66" i="21"/>
  <c r="AF66" i="21"/>
  <c r="AV65" i="21"/>
  <c r="AG65" i="21"/>
  <c r="AE65" i="21"/>
  <c r="AS65" i="21" s="1"/>
  <c r="Z65" i="21"/>
  <c r="AP65" i="21" s="1"/>
  <c r="U65" i="21"/>
  <c r="AM65" i="21" s="1"/>
  <c r="P65" i="21"/>
  <c r="AJ65" i="21" s="1"/>
  <c r="K65" i="21"/>
  <c r="AV58" i="21"/>
  <c r="AS58" i="21"/>
  <c r="AP58" i="21"/>
  <c r="AM58" i="21"/>
  <c r="AE58" i="21"/>
  <c r="Z58" i="21"/>
  <c r="U58" i="21"/>
  <c r="P58" i="21"/>
  <c r="AJ58" i="21" s="1"/>
  <c r="K58" i="21"/>
  <c r="AG58" i="21" s="1"/>
  <c r="AV57" i="21"/>
  <c r="AG57" i="21"/>
  <c r="AE57" i="21"/>
  <c r="AS57" i="21" s="1"/>
  <c r="Z57" i="21"/>
  <c r="AP57" i="21" s="1"/>
  <c r="U57" i="21"/>
  <c r="AM57" i="21" s="1"/>
  <c r="P57" i="21"/>
  <c r="AJ57" i="21" s="1"/>
  <c r="K57" i="21"/>
  <c r="AV56" i="21"/>
  <c r="AS56" i="21"/>
  <c r="AP56" i="21"/>
  <c r="AM56" i="21"/>
  <c r="AE56" i="21"/>
  <c r="Z56" i="21"/>
  <c r="U56" i="21"/>
  <c r="P56" i="21"/>
  <c r="AJ56" i="21" s="1"/>
  <c r="K56" i="21"/>
  <c r="AG56" i="21" s="1"/>
  <c r="AV55" i="21"/>
  <c r="AG55" i="21"/>
  <c r="AE55" i="21"/>
  <c r="AS55" i="21" s="1"/>
  <c r="Z55" i="21"/>
  <c r="AP55" i="21" s="1"/>
  <c r="U55" i="21"/>
  <c r="AM55" i="21" s="1"/>
  <c r="P55" i="21"/>
  <c r="AJ55" i="21" s="1"/>
  <c r="K55" i="21"/>
  <c r="AV54" i="21"/>
  <c r="AS54" i="21"/>
  <c r="AP54" i="21"/>
  <c r="AM54" i="21"/>
  <c r="AE54" i="21"/>
  <c r="Z54" i="21"/>
  <c r="U54" i="21"/>
  <c r="P54" i="21"/>
  <c r="AJ54" i="21" s="1"/>
  <c r="K54" i="21"/>
  <c r="AG54" i="21" s="1"/>
  <c r="AV53" i="21"/>
  <c r="AG53" i="21"/>
  <c r="AE53" i="21"/>
  <c r="AS53" i="21" s="1"/>
  <c r="Z53" i="21"/>
  <c r="AP53" i="21" s="1"/>
  <c r="U53" i="21"/>
  <c r="AM53" i="21" s="1"/>
  <c r="P53" i="21"/>
  <c r="AJ53" i="21" s="1"/>
  <c r="K53" i="21"/>
  <c r="AV52" i="21"/>
  <c r="AS52" i="21"/>
  <c r="AP52" i="21"/>
  <c r="AM52" i="21"/>
  <c r="AE52" i="21"/>
  <c r="Z52" i="21"/>
  <c r="U52" i="21"/>
  <c r="P52" i="21"/>
  <c r="AJ52" i="21" s="1"/>
  <c r="K52" i="21"/>
  <c r="AG52" i="21" s="1"/>
  <c r="AV51" i="21"/>
  <c r="AG51" i="21"/>
  <c r="AE51" i="21"/>
  <c r="AS51" i="21" s="1"/>
  <c r="Z51" i="21"/>
  <c r="AP51" i="21" s="1"/>
  <c r="U51" i="21"/>
  <c r="AM51" i="21" s="1"/>
  <c r="P51" i="21"/>
  <c r="AJ51" i="21" s="1"/>
  <c r="K51" i="21"/>
  <c r="AV50" i="21"/>
  <c r="AS50" i="21"/>
  <c r="AP50" i="21"/>
  <c r="AM50" i="21"/>
  <c r="AE50" i="21"/>
  <c r="Z50" i="21"/>
  <c r="U50" i="21"/>
  <c r="P50" i="21"/>
  <c r="AJ50" i="21" s="1"/>
  <c r="K50" i="21"/>
  <c r="AG50" i="21" s="1"/>
  <c r="AV49" i="21"/>
  <c r="AG49" i="21"/>
  <c r="AE49" i="21"/>
  <c r="AS49" i="21" s="1"/>
  <c r="Z49" i="21"/>
  <c r="AP49" i="21" s="1"/>
  <c r="U49" i="21"/>
  <c r="AM49" i="21" s="1"/>
  <c r="P49" i="21"/>
  <c r="AJ49" i="21" s="1"/>
  <c r="K49" i="21"/>
  <c r="AV48" i="21"/>
  <c r="AS48" i="21"/>
  <c r="AP48" i="21"/>
  <c r="AM48" i="21"/>
  <c r="AE48" i="21"/>
  <c r="Z48" i="21"/>
  <c r="U48" i="21"/>
  <c r="P48" i="21"/>
  <c r="AJ48" i="21" s="1"/>
  <c r="K48" i="21"/>
  <c r="AG48" i="21" s="1"/>
  <c r="AV47" i="21"/>
  <c r="AG47" i="21"/>
  <c r="AE47" i="21"/>
  <c r="AS47" i="21" s="1"/>
  <c r="Z47" i="21"/>
  <c r="AP47" i="21" s="1"/>
  <c r="U47" i="21"/>
  <c r="AM47" i="21" s="1"/>
  <c r="P47" i="21"/>
  <c r="AJ47" i="21" s="1"/>
  <c r="K47" i="21"/>
  <c r="AV46" i="21"/>
  <c r="AS46" i="21"/>
  <c r="AP46" i="21"/>
  <c r="AM46" i="21"/>
  <c r="AE46" i="21"/>
  <c r="Z46" i="21"/>
  <c r="U46" i="21"/>
  <c r="P46" i="21"/>
  <c r="AJ46" i="21" s="1"/>
  <c r="K46" i="21"/>
  <c r="AG46" i="21" s="1"/>
  <c r="AV45" i="21"/>
  <c r="AG45" i="21"/>
  <c r="AE45" i="21"/>
  <c r="AS45" i="21" s="1"/>
  <c r="Z45" i="21"/>
  <c r="AP45" i="21" s="1"/>
  <c r="U45" i="21"/>
  <c r="AM45" i="21" s="1"/>
  <c r="P45" i="21"/>
  <c r="AJ45" i="21" s="1"/>
  <c r="K45" i="21"/>
  <c r="AV44" i="21"/>
  <c r="AS44" i="21"/>
  <c r="AP44" i="21"/>
  <c r="AM44" i="21"/>
  <c r="AE44" i="21"/>
  <c r="Z44" i="21"/>
  <c r="U44" i="21"/>
  <c r="P44" i="21"/>
  <c r="AJ44" i="21" s="1"/>
  <c r="K44" i="21"/>
  <c r="AG44" i="21" s="1"/>
  <c r="AV43" i="21"/>
  <c r="AG43" i="21"/>
  <c r="AE43" i="21"/>
  <c r="AS43" i="21" s="1"/>
  <c r="Z43" i="21"/>
  <c r="AP43" i="21" s="1"/>
  <c r="U43" i="21"/>
  <c r="AM43" i="21" s="1"/>
  <c r="P43" i="21"/>
  <c r="AJ43" i="21" s="1"/>
  <c r="K43" i="21"/>
  <c r="AV42" i="21"/>
  <c r="AS42" i="21"/>
  <c r="AP42" i="21"/>
  <c r="AM42" i="21"/>
  <c r="AE42" i="21"/>
  <c r="Z42" i="21"/>
  <c r="U42" i="21"/>
  <c r="P42" i="21"/>
  <c r="AJ42" i="21" s="1"/>
  <c r="K42" i="21"/>
  <c r="AG42" i="21" s="1"/>
  <c r="AV41" i="21"/>
  <c r="AG41" i="21"/>
  <c r="AE41" i="21"/>
  <c r="AS41" i="21" s="1"/>
  <c r="Z41" i="21"/>
  <c r="AP41" i="21" s="1"/>
  <c r="U41" i="21"/>
  <c r="AM41" i="21" s="1"/>
  <c r="P41" i="21"/>
  <c r="AJ41" i="21" s="1"/>
  <c r="K41" i="21"/>
  <c r="AV40" i="21"/>
  <c r="AS40" i="21"/>
  <c r="AP40" i="21"/>
  <c r="AM40" i="21"/>
  <c r="AE40" i="21"/>
  <c r="Z40" i="21"/>
  <c r="U40" i="21"/>
  <c r="P40" i="21"/>
  <c r="AJ40" i="21" s="1"/>
  <c r="K40" i="21"/>
  <c r="AG40" i="21" s="1"/>
  <c r="AV39" i="21"/>
  <c r="AG39" i="21"/>
  <c r="AE39" i="21"/>
  <c r="AS39" i="21" s="1"/>
  <c r="Z39" i="21"/>
  <c r="AP39" i="21" s="1"/>
  <c r="U39" i="21"/>
  <c r="AM39" i="21" s="1"/>
  <c r="P39" i="21"/>
  <c r="AJ39" i="21" s="1"/>
  <c r="K39" i="21"/>
  <c r="AV38" i="21"/>
  <c r="AS38" i="21"/>
  <c r="AP38" i="21"/>
  <c r="AM38" i="21"/>
  <c r="AE38" i="21"/>
  <c r="Z38" i="21"/>
  <c r="U38" i="21"/>
  <c r="P38" i="21"/>
  <c r="AJ38" i="21" s="1"/>
  <c r="K38" i="21"/>
  <c r="AG38" i="21" s="1"/>
  <c r="AV37" i="21"/>
  <c r="AG37" i="21"/>
  <c r="AE37" i="21"/>
  <c r="AS37" i="21" s="1"/>
  <c r="Z37" i="21"/>
  <c r="AP37" i="21" s="1"/>
  <c r="U37" i="21"/>
  <c r="AM37" i="21" s="1"/>
  <c r="P37" i="21"/>
  <c r="AJ37" i="21" s="1"/>
  <c r="K37" i="21"/>
  <c r="AV36" i="21"/>
  <c r="AS36" i="21"/>
  <c r="AP36" i="21"/>
  <c r="AM36" i="21"/>
  <c r="AE36" i="21"/>
  <c r="Z36" i="21"/>
  <c r="U36" i="21"/>
  <c r="P36" i="21"/>
  <c r="AJ36" i="21" s="1"/>
  <c r="K36" i="21"/>
  <c r="AG36" i="21" s="1"/>
  <c r="AV35" i="21"/>
  <c r="AJ35" i="21"/>
  <c r="AG35" i="21"/>
  <c r="AE35" i="21"/>
  <c r="AS35" i="21" s="1"/>
  <c r="Z35" i="21"/>
  <c r="AP35" i="21" s="1"/>
  <c r="U35" i="21"/>
  <c r="AM35" i="21" s="1"/>
  <c r="P35" i="21"/>
  <c r="K35" i="21"/>
  <c r="AV34" i="21"/>
  <c r="AS34" i="21"/>
  <c r="AP34" i="21"/>
  <c r="AM34" i="21"/>
  <c r="AE34" i="21"/>
  <c r="Z34" i="21"/>
  <c r="U34" i="21"/>
  <c r="P34" i="21"/>
  <c r="AJ34" i="21" s="1"/>
  <c r="K34" i="21"/>
  <c r="AG34" i="21" s="1"/>
  <c r="AV33" i="21"/>
  <c r="AG33" i="21"/>
  <c r="AE33" i="21"/>
  <c r="AS33" i="21" s="1"/>
  <c r="Z33" i="21"/>
  <c r="AP33" i="21" s="1"/>
  <c r="U33" i="21"/>
  <c r="AM33" i="21" s="1"/>
  <c r="P33" i="21"/>
  <c r="AJ33" i="21" s="1"/>
  <c r="K33" i="21"/>
  <c r="AV32" i="21"/>
  <c r="AS32" i="21"/>
  <c r="AP32" i="21"/>
  <c r="AM32" i="21"/>
  <c r="AE32" i="21"/>
  <c r="Z32" i="21"/>
  <c r="U32" i="21"/>
  <c r="P32" i="21"/>
  <c r="AJ32" i="21" s="1"/>
  <c r="K32" i="21"/>
  <c r="AG32" i="21" s="1"/>
  <c r="AV31" i="21"/>
  <c r="AG31" i="21"/>
  <c r="AE31" i="21"/>
  <c r="AS31" i="21" s="1"/>
  <c r="Z31" i="21"/>
  <c r="AP31" i="21" s="1"/>
  <c r="U31" i="21"/>
  <c r="AM31" i="21" s="1"/>
  <c r="P31" i="21"/>
  <c r="AJ31" i="21" s="1"/>
  <c r="K31" i="21"/>
  <c r="AV30" i="21"/>
  <c r="AS30" i="21"/>
  <c r="AP30" i="21"/>
  <c r="AM30" i="21"/>
  <c r="AE30" i="21"/>
  <c r="Z30" i="21"/>
  <c r="U30" i="21"/>
  <c r="P30" i="21"/>
  <c r="AJ30" i="21" s="1"/>
  <c r="K30" i="21"/>
  <c r="AG30" i="21" s="1"/>
  <c r="AV29" i="21"/>
  <c r="AG29" i="21"/>
  <c r="AE29" i="21"/>
  <c r="AS29" i="21" s="1"/>
  <c r="Z29" i="21"/>
  <c r="AP29" i="21" s="1"/>
  <c r="U29" i="21"/>
  <c r="AM29" i="21" s="1"/>
  <c r="P29" i="21"/>
  <c r="AJ29" i="21" s="1"/>
  <c r="K29" i="21"/>
  <c r="AV28" i="21"/>
  <c r="AS28" i="21"/>
  <c r="AP28" i="21"/>
  <c r="AM28" i="21"/>
  <c r="AE28" i="21"/>
  <c r="Z28" i="21"/>
  <c r="U28" i="21"/>
  <c r="P28" i="21"/>
  <c r="AJ28" i="21" s="1"/>
  <c r="K28" i="21"/>
  <c r="AG28" i="21" s="1"/>
  <c r="AV26" i="21"/>
  <c r="AG26" i="21"/>
  <c r="AE26" i="21"/>
  <c r="AS26" i="21" s="1"/>
  <c r="Z26" i="21"/>
  <c r="AP26" i="21" s="1"/>
  <c r="U26" i="21"/>
  <c r="AM26" i="21" s="1"/>
  <c r="P26" i="21"/>
  <c r="AJ26" i="21" s="1"/>
  <c r="K26" i="21"/>
  <c r="AV22" i="21"/>
  <c r="AS22" i="21"/>
  <c r="AP22" i="21"/>
  <c r="AM22" i="21"/>
  <c r="AE22" i="21"/>
  <c r="Z22" i="21"/>
  <c r="U22" i="21"/>
  <c r="P22" i="21"/>
  <c r="AJ22" i="21" s="1"/>
  <c r="K22" i="21"/>
  <c r="AG22" i="21" s="1"/>
  <c r="AV21" i="21"/>
  <c r="AG21" i="21"/>
  <c r="AE21" i="21"/>
  <c r="AS21" i="21" s="1"/>
  <c r="Z21" i="21"/>
  <c r="AP21" i="21" s="1"/>
  <c r="U21" i="21"/>
  <c r="AM21" i="21" s="1"/>
  <c r="P21" i="21"/>
  <c r="AJ21" i="21" s="1"/>
  <c r="K21" i="21"/>
  <c r="AV20" i="21"/>
  <c r="AS20" i="21"/>
  <c r="AP20" i="21"/>
  <c r="AM20" i="21"/>
  <c r="AE20" i="21"/>
  <c r="Z20" i="21"/>
  <c r="U20" i="21"/>
  <c r="P20" i="21"/>
  <c r="AJ20" i="21" s="1"/>
  <c r="K20" i="21"/>
  <c r="AG20" i="21" s="1"/>
  <c r="AV19" i="21"/>
  <c r="AG19" i="21"/>
  <c r="AE19" i="21"/>
  <c r="AS19" i="21" s="1"/>
  <c r="Z19" i="21"/>
  <c r="AP19" i="21" s="1"/>
  <c r="U19" i="21"/>
  <c r="AM19" i="21" s="1"/>
  <c r="P19" i="21"/>
  <c r="AJ19" i="21" s="1"/>
  <c r="K19" i="21"/>
  <c r="AV18" i="21"/>
  <c r="AS18" i="21"/>
  <c r="AP18" i="21"/>
  <c r="AM18" i="21"/>
  <c r="AE18" i="21"/>
  <c r="Z18" i="21"/>
  <c r="U18" i="21"/>
  <c r="P18" i="21"/>
  <c r="AJ18" i="21" s="1"/>
  <c r="K18" i="21"/>
  <c r="AG18" i="21" s="1"/>
  <c r="AV17" i="21"/>
  <c r="AG17" i="21"/>
  <c r="AE17" i="21"/>
  <c r="AS17" i="21" s="1"/>
  <c r="Z17" i="21"/>
  <c r="AP17" i="21" s="1"/>
  <c r="U17" i="21"/>
  <c r="AM17" i="21" s="1"/>
  <c r="P17" i="21"/>
  <c r="AJ17" i="21" s="1"/>
  <c r="K17" i="21"/>
  <c r="AV16" i="21"/>
  <c r="AS16" i="21"/>
  <c r="AP16" i="21"/>
  <c r="AM16" i="21"/>
  <c r="AE16" i="21"/>
  <c r="Z16" i="21"/>
  <c r="U16" i="21"/>
  <c r="P16" i="21"/>
  <c r="AJ16" i="21" s="1"/>
  <c r="K16" i="21"/>
  <c r="AG16" i="21" s="1"/>
  <c r="AV15" i="21"/>
  <c r="AG15" i="21"/>
  <c r="AE15" i="21"/>
  <c r="AS15" i="21" s="1"/>
  <c r="Z15" i="21"/>
  <c r="AP15" i="21" s="1"/>
  <c r="U15" i="21"/>
  <c r="AM15" i="21" s="1"/>
  <c r="P15" i="21"/>
  <c r="AJ15" i="21" s="1"/>
  <c r="K15" i="21"/>
  <c r="AV14" i="21"/>
  <c r="AS14" i="21"/>
  <c r="AP14" i="21"/>
  <c r="AM14" i="21"/>
  <c r="AE14" i="21"/>
  <c r="Z14" i="21"/>
  <c r="U14" i="21"/>
  <c r="P14" i="21"/>
  <c r="AJ14" i="21" s="1"/>
  <c r="K14" i="21"/>
  <c r="AG14" i="21" s="1"/>
  <c r="AV13" i="21"/>
  <c r="AG13" i="21"/>
  <c r="AE13" i="21"/>
  <c r="AS13" i="21" s="1"/>
  <c r="Z13" i="21"/>
  <c r="AP13" i="21" s="1"/>
  <c r="U13" i="21"/>
  <c r="AM13" i="21" s="1"/>
  <c r="P13" i="21"/>
  <c r="AJ13" i="21" s="1"/>
  <c r="K13" i="21"/>
  <c r="AV12" i="21"/>
  <c r="AS12" i="21"/>
  <c r="AP12" i="21"/>
  <c r="AM12" i="21"/>
  <c r="AE12" i="21"/>
  <c r="Z12" i="21"/>
  <c r="U12" i="21"/>
  <c r="P12" i="21"/>
  <c r="AJ12" i="21" s="1"/>
  <c r="K12" i="21"/>
  <c r="AG12" i="21" s="1"/>
  <c r="AV11" i="21"/>
  <c r="AG11" i="21"/>
  <c r="AE11" i="21"/>
  <c r="AS11" i="21" s="1"/>
  <c r="Z11" i="21"/>
  <c r="AP11" i="21" s="1"/>
  <c r="U11" i="21"/>
  <c r="AM11" i="21" s="1"/>
  <c r="P11" i="21"/>
  <c r="AJ11" i="21" s="1"/>
  <c r="K11" i="21"/>
  <c r="AV10" i="21"/>
  <c r="AS10" i="21"/>
  <c r="AP10" i="21"/>
  <c r="AM10" i="21"/>
  <c r="AE10" i="21"/>
  <c r="Z10" i="21"/>
  <c r="U10" i="21"/>
  <c r="P10" i="21"/>
  <c r="AJ10" i="21" s="1"/>
  <c r="K10" i="21"/>
  <c r="AG10" i="21" s="1"/>
  <c r="AV9" i="21"/>
  <c r="AC9" i="21"/>
  <c r="AE9" i="21" s="1"/>
  <c r="AS9" i="21" s="1"/>
  <c r="X9" i="21"/>
  <c r="Z9" i="21" s="1"/>
  <c r="AP9" i="21" s="1"/>
  <c r="S9" i="21"/>
  <c r="U9" i="21" s="1"/>
  <c r="AM9" i="21" s="1"/>
  <c r="N9" i="21"/>
  <c r="P9" i="21" s="1"/>
  <c r="AJ9" i="21" s="1"/>
  <c r="I9" i="21"/>
  <c r="K9" i="21" s="1"/>
  <c r="AG9" i="21" s="1"/>
  <c r="AV8" i="21"/>
  <c r="AJ8" i="21"/>
  <c r="AG8" i="21"/>
  <c r="AE8" i="21"/>
  <c r="AS8" i="21" s="1"/>
  <c r="Z8" i="21"/>
  <c r="AP8" i="21" s="1"/>
  <c r="U8" i="21"/>
  <c r="AM8" i="21" s="1"/>
  <c r="P8" i="21"/>
  <c r="K8" i="21"/>
  <c r="AV5" i="21"/>
  <c r="AP5" i="21"/>
  <c r="AE5" i="21"/>
  <c r="AS5" i="21" s="1"/>
  <c r="Z5" i="21"/>
  <c r="U5" i="21"/>
  <c r="AM5" i="21" s="1"/>
  <c r="P5" i="21"/>
  <c r="AJ5" i="21" s="1"/>
  <c r="K5" i="21"/>
  <c r="AG5" i="21" s="1"/>
  <c r="AV4" i="21"/>
  <c r="AJ4" i="21"/>
  <c r="AG4" i="21"/>
  <c r="AE4" i="21"/>
  <c r="AS4" i="21" s="1"/>
  <c r="Z4" i="21"/>
  <c r="AP4" i="21" s="1"/>
  <c r="U4" i="21"/>
  <c r="AM4" i="21" s="1"/>
  <c r="P4" i="21"/>
  <c r="K4" i="21"/>
  <c r="AV3" i="21"/>
  <c r="AP3" i="21"/>
  <c r="AE3" i="21"/>
  <c r="AS3" i="21" s="1"/>
  <c r="Z3" i="21"/>
  <c r="U3" i="21"/>
  <c r="AM3" i="21" s="1"/>
  <c r="P3" i="21"/>
  <c r="AJ3" i="21" s="1"/>
  <c r="K3" i="21"/>
  <c r="AG3" i="21" s="1"/>
  <c r="AU75" i="21" l="1"/>
  <c r="AU73" i="21"/>
  <c r="AV66" i="21"/>
  <c r="AU36" i="21"/>
  <c r="AU38" i="21"/>
  <c r="AU40" i="21"/>
  <c r="AU42" i="21"/>
  <c r="AU44" i="21"/>
  <c r="AU46" i="21"/>
  <c r="AU48" i="21"/>
  <c r="AU50" i="21"/>
  <c r="AU52" i="21"/>
  <c r="AU54" i="21"/>
  <c r="AU56" i="21"/>
  <c r="AU58" i="21"/>
  <c r="AU15" i="21"/>
  <c r="AU21" i="21"/>
  <c r="AU29" i="21"/>
  <c r="AU31" i="21"/>
  <c r="AU35" i="21"/>
  <c r="AP66" i="21"/>
  <c r="AU4" i="21"/>
  <c r="AU8" i="21"/>
  <c r="AU37" i="21"/>
  <c r="AU39" i="21"/>
  <c r="AU41" i="21"/>
  <c r="AU43" i="21"/>
  <c r="AU45" i="21"/>
  <c r="AU47" i="21"/>
  <c r="AU49" i="21"/>
  <c r="AU51" i="21"/>
  <c r="AU53" i="21"/>
  <c r="AU55" i="21"/>
  <c r="AU57" i="21"/>
  <c r="AU65" i="21"/>
  <c r="AS66" i="21"/>
  <c r="AU10" i="21"/>
  <c r="AU12" i="21"/>
  <c r="AU14" i="21"/>
  <c r="AU16" i="21"/>
  <c r="AU18" i="21"/>
  <c r="AU20" i="21"/>
  <c r="AU22" i="21"/>
  <c r="AU28" i="21"/>
  <c r="AU30" i="21"/>
  <c r="AU32" i="21"/>
  <c r="AU34" i="21"/>
  <c r="AU76" i="21"/>
  <c r="AU11" i="21"/>
  <c r="AU71" i="21"/>
  <c r="AU74" i="21"/>
  <c r="AG66" i="21"/>
  <c r="AU3" i="21"/>
  <c r="AU5" i="21"/>
  <c r="AU9" i="21"/>
  <c r="AU69" i="21"/>
  <c r="AU72" i="21"/>
  <c r="AU13" i="21"/>
  <c r="AU17" i="21"/>
  <c r="AU26" i="21"/>
  <c r="AU67" i="21"/>
  <c r="AU70" i="21"/>
  <c r="AU19" i="21"/>
  <c r="AU33" i="21"/>
  <c r="AJ66" i="21"/>
  <c r="AM66" i="21"/>
  <c r="AU68" i="21"/>
  <c r="AU66"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 Zenicola de Menezes</author>
  </authors>
  <commentList>
    <comment ref="N65" authorId="0" shapeId="0" xr:uid="{E44F3126-2C55-456C-9C88-8976F04F3890}">
      <text>
        <r>
          <rPr>
            <b/>
            <sz val="9"/>
            <color indexed="81"/>
            <rFont val="Segoe UI"/>
            <family val="2"/>
          </rPr>
          <t>Andre Zenicola de Menezes:</t>
        </r>
        <r>
          <rPr>
            <sz val="9"/>
            <color indexed="81"/>
            <rFont val="Segoe UI"/>
            <family val="2"/>
          </rPr>
          <t xml:space="preserve">
esta tarefa não dever ser alocada a um profissional júnior pelos riscos envolvidos.</t>
        </r>
      </text>
    </comment>
    <comment ref="N70" authorId="0" shapeId="0" xr:uid="{E1D2FE67-8169-4A63-AB73-728A894881AD}">
      <text>
        <r>
          <rPr>
            <b/>
            <sz val="9"/>
            <color indexed="81"/>
            <rFont val="Segoe UI"/>
            <family val="2"/>
          </rPr>
          <t>Andre Zenicola de Menezes:</t>
        </r>
        <r>
          <rPr>
            <sz val="9"/>
            <color indexed="81"/>
            <rFont val="Segoe UI"/>
            <family val="2"/>
          </rPr>
          <t xml:space="preserve">
esta tarefa não dever ser alocada a um profissional júnior pelos riscos envolvidos.</t>
        </r>
      </text>
    </comment>
    <comment ref="N122" authorId="0" shapeId="0" xr:uid="{EA7692DB-17E7-4899-8F1D-95B4DCE7CA5B}">
      <text>
        <r>
          <rPr>
            <b/>
            <sz val="9"/>
            <color indexed="81"/>
            <rFont val="Segoe UI"/>
            <family val="2"/>
          </rPr>
          <t>Andre Zenicola de Menezes:</t>
        </r>
        <r>
          <rPr>
            <sz val="9"/>
            <color indexed="81"/>
            <rFont val="Segoe UI"/>
            <family val="2"/>
          </rPr>
          <t xml:space="preserve">
esta tarefa não dever ser alocada a um profissional júnior pelos riscos envolvidos.</t>
        </r>
      </text>
    </comment>
  </commentList>
</comments>
</file>

<file path=xl/sharedStrings.xml><?xml version="1.0" encoding="utf-8"?>
<sst xmlns="http://schemas.openxmlformats.org/spreadsheetml/2006/main" count="2264" uniqueCount="1037">
  <si>
    <t>CHECKLIST FINEP PARA VERIFICAÇÃO DA OS</t>
  </si>
  <si>
    <t>#</t>
  </si>
  <si>
    <t>Verificação</t>
  </si>
  <si>
    <t>RACI (Finep)</t>
  </si>
  <si>
    <t>Avaliação  
(téncico)</t>
  </si>
  <si>
    <t>Avaliação  
(funcional)</t>
  </si>
  <si>
    <t>Avaliação 
(fiscal)</t>
  </si>
  <si>
    <t>Comentários (preecnher apenas em desacordo com o previsto e indicar o perfil antes do comentário)</t>
  </si>
  <si>
    <t>Répliica Stefanini</t>
  </si>
  <si>
    <t>Deliberação Final Finep</t>
  </si>
  <si>
    <t xml:space="preserve">Os itens de catálogo listados estão contemplados na EF (algum requisito foi esquecido)? </t>
  </si>
  <si>
    <t>funcional (R) e técnico (R), fiscal (A)</t>
  </si>
  <si>
    <t xml:space="preserve">Há requisitos que não foram considerados? Verificar também o "fora do escopo". </t>
  </si>
  <si>
    <t xml:space="preserve">Há itens do catálogo listados além daquilo que será entregue (cobrando pelo o que não vai ser feito, ou pelo o que já existe)? </t>
  </si>
  <si>
    <t xml:space="preserve">A complexidade e o quantitativo estão coerentes? </t>
  </si>
  <si>
    <t>técnico (R), fiscal (A)</t>
  </si>
  <si>
    <t>A justificativa está aderente?</t>
  </si>
  <si>
    <t>Fator Inclusão x alteração x exclusão dos itens do catálogo utilizados está coerente? (deflator)</t>
  </si>
  <si>
    <t>Todos os perfis profissionais previstos nos itens de catálogo utilizados estão listados?</t>
  </si>
  <si>
    <t>fiscal (R, A)</t>
  </si>
  <si>
    <t>Os perfis profissionais estão listados?</t>
  </si>
  <si>
    <t xml:space="preserve">Os perfis profissionais estão nomeados? </t>
  </si>
  <si>
    <t>Data de início e data fim da execução estão preenchidas (D49 e D51) ? E os demais campos estão corretos?</t>
  </si>
  <si>
    <t>funcional (R), fiscal (A)</t>
  </si>
  <si>
    <t>Premissas e restrições estão coerentes?</t>
  </si>
  <si>
    <t>funcional (R), técnico (C), fiscal (A)</t>
  </si>
  <si>
    <t>O cronograma contempla a execução de todas as atividades?</t>
  </si>
  <si>
    <t xml:space="preserve">Estimativas do cronograma estão coerentes? </t>
  </si>
  <si>
    <t>O cronograma pode ser executado pelos usuários?</t>
  </si>
  <si>
    <t xml:space="preserve">Os assinantes estão corretos? </t>
  </si>
  <si>
    <t>2. CATÁLOGO DE SERVIÇOS</t>
  </si>
  <si>
    <t>Tema</t>
  </si>
  <si>
    <t>Grupo</t>
  </si>
  <si>
    <t>Serviço</t>
  </si>
  <si>
    <t>Conceito / Descrição</t>
  </si>
  <si>
    <t>Atividades Esperadas</t>
  </si>
  <si>
    <t>Resiltado e produtos esperados (no ambiente de produção)</t>
  </si>
  <si>
    <t>Descrição - 
Muito Simples</t>
  </si>
  <si>
    <t>Perfil Profissional - 
 Muito Simple</t>
  </si>
  <si>
    <t>Esforço - Muito Simples (em horas)</t>
  </si>
  <si>
    <t>Fator senioridade</t>
  </si>
  <si>
    <t>UST Muito Simples</t>
  </si>
  <si>
    <t>Descrição - 
 Simples</t>
  </si>
  <si>
    <t>Perfil Profissional - 
 Simples</t>
  </si>
  <si>
    <t>Esforço - Simples</t>
  </si>
  <si>
    <t>UST Simples</t>
  </si>
  <si>
    <t>Descrição - 
 Média</t>
  </si>
  <si>
    <t>Perfil Profissional - 
 Média</t>
  </si>
  <si>
    <t>Esforço - Média</t>
  </si>
  <si>
    <t>UST Média</t>
  </si>
  <si>
    <t>Descrição - 
 Complexa</t>
  </si>
  <si>
    <t>Perfil Profissional - 
 Complexa</t>
  </si>
  <si>
    <t>Esforço - Complexa</t>
  </si>
  <si>
    <t>UST Complexa</t>
  </si>
  <si>
    <t>Descrição - Muito Complexa</t>
  </si>
  <si>
    <t>Perfil Profissional - Muito
 Complexa</t>
  </si>
  <si>
    <t>Esforço - Muito Complexa</t>
  </si>
  <si>
    <t>UST Muito Complexa</t>
  </si>
  <si>
    <t>Qtde Execuções Prevista - Muito Simples (em 24 meses)</t>
  </si>
  <si>
    <t>Qtde UST Prevista - Muito Simples (em 24 meses)</t>
  </si>
  <si>
    <t>Valor Total Previsto - Muito Simples (em 24 meses)</t>
  </si>
  <si>
    <t>Qtde Execuções Prevista - Simples (em 24 meses)</t>
  </si>
  <si>
    <t>Qtde UST Prevista - Simples (em 24 meses)</t>
  </si>
  <si>
    <t>Valor Total Previsto - Simples (em 24 meses)</t>
  </si>
  <si>
    <t>Qtde Execuções Prevista - Média (em 24 meses)</t>
  </si>
  <si>
    <t>Qtde UST Prevista - Média (em 24 meses)</t>
  </si>
  <si>
    <t>Valor Total Previsto - Médio (em 24 meses)</t>
  </si>
  <si>
    <t>Qtde Execuções Prevista - Complexa (em 24 meses)</t>
  </si>
  <si>
    <t>Qtde UST Prevista - Complexa (em 24 meses)</t>
  </si>
  <si>
    <t>Valor Total Previsto - Complexo (em 24 meses)</t>
  </si>
  <si>
    <t>Qtde Execuções Prevista - Muito Complexa (em 24 meses)</t>
  </si>
  <si>
    <t>Qtde UST Prevista - Muito Complexa (em 24 meses)</t>
  </si>
  <si>
    <t>Valor Total Previsto - Muito Complexo (em 24 meses)</t>
  </si>
  <si>
    <t>UST previsto em 24 meses</t>
  </si>
  <si>
    <t>Valor Total Previsto em 24 meses</t>
  </si>
  <si>
    <t>Justificativa</t>
  </si>
  <si>
    <t>Geral</t>
  </si>
  <si>
    <t>Levantamento e Solução</t>
  </si>
  <si>
    <t>Especificação Funcional</t>
  </si>
  <si>
    <t>Levantamento e entendimento da demanda.
Como resultado deverá ser entregue pela CONTRATADA uma ata e a especificação funcional com requisitos identificados, no prazo máximo de 2 (dois) dias a partir da última reunião realizada.</t>
  </si>
  <si>
    <t>1.A(s) unidade(s) de negócio, com acompanhamento da equipe de TI da Finep, apresentam as necessidades, seu processo, os requisitos e regras de negócio necessárias;
2. Fornecedor avaliar Especificação Funcional preenchida pelo requisitante;
3. Fonrecedor realizar reuniões de refinamento, entrevistas ou outras técnicas para complementar as informações e requisitos e regras de negócio não mencionados explicitamente pelos usuários, bem como identificar cenários de teste; 
3. Fornecedor complementa preenchimento da Especificação Funcional e envia para aprovação da Finep;
4. Fornecedor realiza eventuais ajustes solicitados.</t>
  </si>
  <si>
    <t>1. Especificação Funcional completa e aprovada, contendo requisitos, regras de negócio e cenários de teste, conforme padrão definido pela Finep.</t>
  </si>
  <si>
    <t xml:space="preserve">Especificação com pequena quantidade de requisitos, regras de negócio ou casos de teste, sem necessidade de reunião de alinhamento </t>
  </si>
  <si>
    <t>Líder Funcional (Pleno)</t>
  </si>
  <si>
    <t>Especificação com pequena quantidade de requisitos, regras de negócio ou casis de teste, com necessidade de reunião de alinhamento;</t>
  </si>
  <si>
    <t>Quantidade média de requisitos, regras de negócio e casos de teste, com necessidade de reunião de alinhamento;</t>
  </si>
  <si>
    <t>Quantidade expressiva de requisitos e regras de negócio, com média complexidade ou  dependêncua entre si ou com outros sistemas; 
muitos casos de teste com média complexidade para realização</t>
  </si>
  <si>
    <t>Grande quantidade de requisitos e regras de negócio, com alta complexidade ou  dependêncua entre si ou com outros sistemas (não ERP); 
muitos casos de teste com alta complexidade para realização</t>
  </si>
  <si>
    <t>Quantidade de USTs estimadas considerando estimativa de tempo para realização das atvidiades e produção dos resultados.
Aplicado fator de senioridade padrão pois o perfil profissional é pleno. 
Quantidade de utilizações estimadas com base no histórico de demandas ad-hoc recebidas nos últimos dois aditivos do contrato atual e no backlog de demandas futuras. Entretanto, a Finep pode realizar a atividade se assim o desejar, reduzindo o custo.</t>
  </si>
  <si>
    <t>Especificação Técnica</t>
  </si>
  <si>
    <t xml:space="preserve">- Avaliação da Especificação funcional preenchida com requisitos, regras de negócio e casos de teste; 
- Avaliação das ações técnicas a serem realizadas para solução do problema;
- Registro do desenho e descrição solução a ser adotada, incluindo parametrizações, customizações, criação ou alteração de elementos e descrição de códigos; 
- A critério da Finep, realização de reunião para apresentação da solução;
- Suporte aos Analistas de Desenvolvimento/ Teste durante a construção. </t>
  </si>
  <si>
    <t>1. Especificação Técnica completa e aprovada, contendo requisitos, regras de negócio e cenários de teste, conforme padrão definido pela Finep.
2. Reunião para apresentação da solução; 
3. Suporte aos analistas de desenvolvimento/ teste durante a construção</t>
  </si>
  <si>
    <t xml:space="preserve">No máximo um dos itens abaixo:
a) Inclusão de campo sem impacto em processo; 
b) Criação de View; 
c) Alterações visuais (por exemplo :ocultar campos, obrigatoriedade de campos e alteração de menu).
</t>
  </si>
  <si>
    <t>Líder Desenvolvimento / Arquiteto (Pleno)</t>
  </si>
  <si>
    <t>No máximo dois dos itens abaixo:
a) Criação de componente novo;
b) Criação de página nova;
c) Inclusão de página em componente original;
d) Criação ou alteração de relatório SQR / Crystal / XML Publisher;
e) Criação ou alteração de workflow em funcionalidade customizada;
f) Alteração de propriedades de componentes ou páginas originais.</t>
  </si>
  <si>
    <t>No máximo um dos itens abaixo:
a) Criação de um processo novo;
b) Criação de application package;
c) Criação ou alteração de nVision;
d) Criação ou alteração component interface;
e) Alteração de workflow em funcionalidade original;
f) Criação ou alteração de integração com sistemas externos;
g) Alteração de propriedades de componentes originais.</t>
  </si>
  <si>
    <t>No máximo um dos itens abaixo:
a) Criação de workflow em funcionalidade original;
b) Alteração de processo online original.</t>
  </si>
  <si>
    <t>No máximo um dos itens abaixo:
a) Alteração do 1 (um) processo batch original do sistema;</t>
  </si>
  <si>
    <t>Testes funcionais</t>
  </si>
  <si>
    <t>Criação e execução do plano de teste, conforme definido na MDS-Finep, com produção de evidências dos testes e massa de testes para que a equipe da Finep possa realizar a homologação.</t>
  </si>
  <si>
    <t>- Criação do plano de testes, com base nos cenários identificados;
- Criação de massa de testes;
- Realização dos restes</t>
  </si>
  <si>
    <t>1. Plano de Testes;
2. Criação de massa de testes para realização tanto pela equipe do fornecedor quanto pela equipe da Finep;
2. Evidências dos Testes realizados;</t>
  </si>
  <si>
    <t>Quando a Especificação Técnica for Muito Simples.</t>
  </si>
  <si>
    <t>Analista de Desenvolvimento / Testes (Júnior)</t>
  </si>
  <si>
    <t>Quando a Especificação Técnica for Simples.</t>
  </si>
  <si>
    <t>Quando a Especificação Técnica for Média.</t>
  </si>
  <si>
    <t>Analista de Desenvolvimento / Testes  (Pleno)</t>
  </si>
  <si>
    <t>Quando a Especificação Técnica for Complexa.</t>
  </si>
  <si>
    <t>Quando a Especificação Técnica for Muito Complexa.</t>
  </si>
  <si>
    <t xml:space="preserve">Quantidade de USTs estimadas considerando estimativa de tempo para realização das atvidiades e produção dos resultados.
Aplicado fator de senioridade de perfil j pois o perfil profissional é pleno. 
Quantidade de utilizações estimadas com base no histórico de demandas ad-hoc recebidas nos últimos dois aditivos do contrato atual e no backlog de demandas futuras. Entretanto, a Finep pode realizar a atividade se assim o desejar, reduzindo o custo.
Diretamente proporcional à elevação do nível de complexidade da atividade especificada ou de sua criticidade, eleva-se a especialização do profissional que dará cumprimento a cada rotina da demanda, e, por consequência a quantidade de USTs deverá ser ajustada para que a contratada seja adequadamente remunerada pelo uso do profissional alocado. </t>
  </si>
  <si>
    <t>Elaboração de Roteiro de testes e evidências  (segregado do item testes funcionais)</t>
  </si>
  <si>
    <t>Parametrização de dados/sistema/funcionalidade</t>
  </si>
  <si>
    <t xml:space="preserve">Apoio funcional </t>
  </si>
  <si>
    <t>Disponibilização de profissional da contratada em janela de tempo previamente definida para apoio em atividades de pré-homologação, homologação, operação assistida ou apoio à operação em períodos críticos, mediante solicitação da Finep.
A execução será preferencialmente remota, salvo condições específicas para execução presencial dispostas no Termo de Referência)</t>
  </si>
  <si>
    <t>- Apoio aos usuários e equipe de TI da Finep em janelas de pré-homologação ou homologação
- Apoio aos usuários em periodos críticos para o negócio
- Repor de problemas para atuação da equipe técnica no fornecedor (interrompendo a janela programada caso seja erro impeditivo para continuidade dos processos apoiados)</t>
  </si>
  <si>
    <t>1. Atuação do profissional para resolução de ocorrências/ incidentes/ requisições durante o processo de apoio
2. Relatório de ocorrências/ incidentes/ requisições do período acompanhado bem como ações decorrentes
3. Indicação de ocorrências/ incidentes/ requisições que não puderam ser atendidos pelo profissional, bem como relato do tempo de suspensão da janela de tempo até que a questão fosse superada e o apoio retomado</t>
  </si>
  <si>
    <t>Sessão de até 04 (quatro) horas.</t>
  </si>
  <si>
    <t>Especialista na Solução / Consultor (Pleno)</t>
  </si>
  <si>
    <t>Sessão de até 08 (oito) horas.</t>
  </si>
  <si>
    <t>Não se aplica.</t>
  </si>
  <si>
    <t>N/A</t>
  </si>
  <si>
    <t>Não se aplica</t>
  </si>
  <si>
    <t>Treinamento</t>
  </si>
  <si>
    <t>Treinamento/Capacitação</t>
  </si>
  <si>
    <t xml:space="preserve">Elaboração de material e execução de treinamento
</t>
  </si>
  <si>
    <t>- Avaliação da especificação funcional e técnica (quando aplicável);
- Elaboração de minuta do treinamento para arovação da Finep;
- Elaboração de material de treinamento
- Realização do treinamento</t>
  </si>
  <si>
    <t>1. Ementa do treinamento; 
2. Material de treinamento;
3. Realização do treinamento, com lista de presença assinada pelos participantes;</t>
  </si>
  <si>
    <t>Uma ou mais sessções de capacitação totalizando 08 (oito) horas.</t>
  </si>
  <si>
    <t>Uma ou mais sessções de capacitação totalizando 16 (dezesseis) horas.</t>
  </si>
  <si>
    <t>Uma ou mais sessções de capacitação totalizando 24 (vinte e quatro) horas.</t>
  </si>
  <si>
    <t>Uma ou mais sessções de capacitação totalizando 32 (trinta e duas) horas.</t>
  </si>
  <si>
    <t>Uma ou mais sessções de capacitação totalizando 40 (quarenta) horas.</t>
  </si>
  <si>
    <t>Para a determinaçã do esforço em horas, se adotou percentuais variando entre 75% (para muito simples) e 60% (para muito complexa) de carga horária para elaboração de material de treinamento e preparação da capacitaçao
Quantitativos independem da quantitdade de profissionais da contratada para realização do treinamento, visto que remunera-se pelo período efeito da capacitação por profissional que domine o assunto do evento</t>
  </si>
  <si>
    <t>Manuais de usuário ou administrador</t>
  </si>
  <si>
    <t>Elaboração de Manuais de Usuário ou Administrador contemplando a funcionalidade criada ou alterada. 
Manual do Usuário deve ser construído orientado aos processos do requisitante e sua operação através do ERP</t>
  </si>
  <si>
    <t>- Avaliação das especificações funcional e técnica (quando aplicável);
- Elaboração de manuais conforme solução proposta;</t>
  </si>
  <si>
    <t>1. Manual do usuário ou administrador elaborado</t>
  </si>
  <si>
    <t>Quando a Especificação Técnica ou a Validação Funcional de Atualização for Muito Complexa.</t>
  </si>
  <si>
    <t>Gerenciamento</t>
  </si>
  <si>
    <t>Gerenciamento de projeto</t>
  </si>
  <si>
    <t>Gerenciamento da execução das atividades e produção de artefatos de gerenciamento previstos na MDS-Finep, com realização a criterio da Finep</t>
  </si>
  <si>
    <t>- Avaliação das especificações funcional e técnica
- Atuar nas discplinas relacionadas ao gerenciamento de projeto (incluindo pelo menos escopo, tempo, riscos, comunicação e qualidade);
- Coordenar a execução das atividades da equipe.</t>
  </si>
  <si>
    <t xml:space="preserve">1. Plano de projeto
2. Mapa de riscos
</t>
  </si>
  <si>
    <t>Demandas com prazo superior a 15 dias e com esforço total da Ordem de Serviço até 500 USTs  (não considerando o quantitativo de USTs correspondente ao gerenciamento)</t>
  </si>
  <si>
    <t>Gerente de Projeto (Pleno)</t>
  </si>
  <si>
    <t>Demandas com prazo superior a 15 dias e com esforço total da Ordem de Serviço entre 501 e 1000 USTs  (não considerando o quantitativo de USTs correspondente ao gerenciamento)</t>
  </si>
  <si>
    <t>Demandas esforço total da Ordem de Serviço entre 1001 e 3000 USTs  (não considerando o quantitativo de USTs correspondente ao gerenciamento)</t>
  </si>
  <si>
    <t>Demandas com esforço total da Ordem de Serviço entre 3001 e 6000 USTs  (não considerando o quantitativo de USTs correspondente ao gerenciamento)</t>
  </si>
  <si>
    <t>Demandas com esforço total da Ordem de Serviço superior a 6001 USTs  (não considerando o quantitativo de USTs correspondente ao gerenciamento)</t>
  </si>
  <si>
    <t>Promoção de Pacotes</t>
  </si>
  <si>
    <t>Empacotamento</t>
  </si>
  <si>
    <t>Geração de pacote de projeto.</t>
  </si>
  <si>
    <t>- Avaliação das especificações funcional e técnica
- Consolidar as customizações e parametrizações;
- Realizar comparação de objetos;
- Fazer eventuais ajustes necessários para mesclar alterações;
- Realizar verificação funcional para garantir que o resultado encontra-se funcional;
- Criar o pacote;</t>
  </si>
  <si>
    <t>1. Objetos aptos a serem empacotados
2. Pacote para deploy</t>
  </si>
  <si>
    <t>Gerar pacote de projeto contendo até 5 objetos.</t>
  </si>
  <si>
    <t>Gerar pacote de projeto contendo até 15 objetos.</t>
  </si>
  <si>
    <t>Gerar pacote de projeto contendo até 30 objetos.</t>
  </si>
  <si>
    <t>Gerar pacote de projeto contendo até 40 objetos.</t>
  </si>
  <si>
    <t>Gerar pacote de projeto contendo até 50 objetos ou incluir objetos externos</t>
  </si>
  <si>
    <t>Quantidade de USTs estimadas considerando estimativa de tempo para realização das atvidiades e produção dos resultados.
Aplicado fator de senioridade júnior para as demandas de menor complexidade e padrão para as demais, onde o perfil profissional é pleno. 
Quantidade de utilizações estimadas com base no histórico de demandas ad-hoc recebidas nos últimos dois aditivos do contrato atual e no backlog de demandas futuras. Entretanto, a Finep pode realizar a atividade se assim o desejar, reduzindo o custo.</t>
  </si>
  <si>
    <t>Deploy</t>
  </si>
  <si>
    <t>Aplicação dos pacotes customizados em ambiente destino.</t>
  </si>
  <si>
    <t>- Avaliação das especificações funcional e técnica;
- Apoiar as atividades de GESTÃO DE MUDANÇA no âmbito do item SUPORTE E MANUNTENÇÃO de ambientes;
- Parametrizar solução ao realizar implantação nos demais ambinentes da trilha;
- Realizar verificação funcional para garantir que o resultado da implantação encontra-se funcional.</t>
  </si>
  <si>
    <t>1. Solução implantada no ambiente de desenvolvimento
2. Solução implantada no ambiente de homologação
3. Solução implantada no ambiente de produção</t>
  </si>
  <si>
    <t>Deploy de pacotes que contenham apenas objetos on-line (páginas, componentes, registros e views)</t>
  </si>
  <si>
    <t>Deploy de pacotes que contenham objetos batch (SQR e Crystal), exceto Cobol</t>
  </si>
  <si>
    <t>Deploy de pacotes que contenham XML Publisher ou instruções manuais</t>
  </si>
  <si>
    <t>Deploy de pacotes com alteração de Cobol</t>
  </si>
  <si>
    <t>Parametrização</t>
  </si>
  <si>
    <t>Workflow</t>
  </si>
  <si>
    <t>Parametrização de um Fluxo de Aprovação, independente dos ambientes destino envolvidos</t>
  </si>
  <si>
    <t>- Avaliação das especificações funcional e técnica;
- Realização das parametrizações;
- Realizar verificação funcional para garantir que o resultado da implantação encontra-se funcional.</t>
  </si>
  <si>
    <t>1. Workflow parametrizado</t>
  </si>
  <si>
    <t>Quando segue o padrão da estrutura organizacional por centro de custo, considerando apenas 01 (um) centro de custo.</t>
  </si>
  <si>
    <t>Quando segue o padrão da estrutura organizacional por centro de custo, considerando mais de 01 (um) centro de custo.</t>
  </si>
  <si>
    <t>Quando segue o padrão da estrutura organizacional por centro de custo, tendo no último nível de aprovação, mais de um aprovador, independente da quantidade de centros de custo</t>
  </si>
  <si>
    <t>Consultas / Query</t>
  </si>
  <si>
    <t>Parametrização para acesso, recuperação e exibição de dados diretamente das tabelas do aplicativo, ou; Criação de Query através de tabela de banco de dados</t>
  </si>
  <si>
    <t>1. Parametrização realizada</t>
  </si>
  <si>
    <t>Listagem de tabela única com filtros simples</t>
  </si>
  <si>
    <t>Listagem de uma ou mais tabelas com critérios de filtros simples e relacionamento padrão;
Liberar novas tabelas na segurança de consulta</t>
  </si>
  <si>
    <t>Criação de query com união de query;
Criação de expressões na query;
Criação/alteração de filtro na query</t>
  </si>
  <si>
    <t>Criação de query com mais de 2 uniões;
Criação/Alteração de query com mais de 5 tabelas</t>
  </si>
  <si>
    <t>Perfil de Acesso</t>
  </si>
  <si>
    <t xml:space="preserve">Criação de novos perfis de acesso em decorrência da demanda de manutenção evolutiva, incluindo configuração de Funções e Listas de Permisão.
</t>
  </si>
  <si>
    <t>- Avaliação das especificações funcional e técnica;
- Avaliação da estrutrua de perfis existentes para manutenção otimizada;
- Criação do perfil, avaliando os possíveis impactos na solução;
- Realizar verificação funcional para garantir que o resultado da implantação encontra-se funcional.
- Registro de informações sobre o(s) perfil (s) de acesso criados em meio que possa ser editado de modo compartilhado junto à Finep;</t>
  </si>
  <si>
    <t>1. Perfil de acesso criado
2. Base de conhecimento sobre perfis de acesso atualizadea</t>
  </si>
  <si>
    <t>Criação de um novo Perfil através de associação de permissões já usadas, ou; nova com até 5 (cinco) componentes nas listas de permissão.</t>
  </si>
  <si>
    <t>Especialista na Solução / Consultor (Júnior)</t>
  </si>
  <si>
    <t>Criação de um novo Perfil através de associação de permissões novas até 15 (quinze) componentes nas listas de permissão.</t>
  </si>
  <si>
    <t>Criação de um novo Perfil através de associação de permissões novas até 30 (trinta) componentes nas listas de permissão.</t>
  </si>
  <si>
    <t>Criação de um novo Perfil através de associação de permissões novas até 50 (cinquenta) componentes nas listas de permissão.</t>
  </si>
  <si>
    <t>Transação</t>
  </si>
  <si>
    <t>Parametrizações diretamente ligadas às transações de negócios.</t>
  </si>
  <si>
    <t>Parametrização de 01 (uma) tela do sistema que impacta diretamente 01 (uma) única transação de negócio.</t>
  </si>
  <si>
    <t>Parametrização de 2 (duas) ou mais telas do sistema que impacta diretamente 01 (uma) única transação de negócio.</t>
  </si>
  <si>
    <t>Parametrização de 2 (duas) ou mais telas do sistema que impacta diretamente ou indiretamente 02 (duas) ou mais transações de negócio.</t>
  </si>
  <si>
    <t>Parametrização para criação de 01 (uma) Empresa, Unidade de Negócios ou ID Set.</t>
  </si>
  <si>
    <t>Parametrização de classificações Contábeis Flexíveis.</t>
  </si>
  <si>
    <t>Propriedades de aplicativos</t>
  </si>
  <si>
    <t>Configuração de parâmetros padrões do sistema.</t>
  </si>
  <si>
    <t>- Avaliação das especificações funcional e técnica;
- Realização das configurações;
- Realizar verificação funcional para garantir que o resultado da implantação encontra-se funcional.</t>
  </si>
  <si>
    <t>1. Propriedade ajustada</t>
  </si>
  <si>
    <t>Configuração de 1 (uma) propriedade do aplicativo.</t>
  </si>
  <si>
    <t>Configuração de 1 (uma) propriedade do usuário.</t>
  </si>
  <si>
    <t>Configuração de 1 (uma) propriedade personalizada.</t>
  </si>
  <si>
    <t>Carga de dados</t>
  </si>
  <si>
    <t>Carga de Dados</t>
  </si>
  <si>
    <t xml:space="preserve">- Avaliação das Especificações funcional e Técnica; 
- Preparação dos dados a serem carregados;
- Realização da carga; 
- Verificação funcional da carga realizada; </t>
  </si>
  <si>
    <t>1. Carga de dados realizada</t>
  </si>
  <si>
    <t>Carga de Dados em componente sem regras e sem depêndencias</t>
  </si>
  <si>
    <t>Carga de Dados em componente com regras e sem depêndências</t>
  </si>
  <si>
    <t>Carga de Dados em componente com regras e com depêndências</t>
  </si>
  <si>
    <t>Carga de Dados em componente com regras ou com depêndências complexas</t>
  </si>
  <si>
    <t>Carga de Dados em componente com regras e com depêndências complexas</t>
  </si>
  <si>
    <t>Extração de Dados</t>
  </si>
  <si>
    <t>Parametrização para acesso, recuperação e exibição de dados diretamente das tabelas do aplicativo.</t>
  </si>
  <si>
    <t xml:space="preserve">- Avaliação das Especificações funcional e Técnica; 
- Preparação dos dados a serem extraídos;
- Realização da extração; 
- Verificação funcional da extração realizada; </t>
  </si>
  <si>
    <t>1. Extração de dados realizada</t>
  </si>
  <si>
    <t>Listagem de uma ou mais tabelas com critérios de filtros simples e relacionamento padrão.</t>
  </si>
  <si>
    <t>Listagem de uma ou mais tabelas com relacionamento complexo.</t>
  </si>
  <si>
    <t>Listagem de uma ou mais tabelas utilizando procedimento de até 1 subconsulta.</t>
  </si>
  <si>
    <t>Listagem de uma ou mais tabelas utilizando procedimento de mais de 1 subconsulta.</t>
  </si>
  <si>
    <t>Criação de Elemento de Folha</t>
  </si>
  <si>
    <t>Criação de Elementos de Folha</t>
  </si>
  <si>
    <t xml:space="preserve">- Avaliação das especificações funcional e técnica (quando aplicável);
- Avaliação da estrutrua de elementos existentes para manutenção otimizada;
- Criação do elemento, avaliando os possíveis impactos na solução;
- Realizar verificação funcional para garantir que o resultado da implantação encontra-se funcional.
- Registro de informações sobre o(s) elemento (s) criados em meio que possa ser editado de modo compartilhado junto à Finep;
</t>
  </si>
  <si>
    <t>1. Elemento de Foha criado
2. Base de conhecimento sobre Elementos de Folha atualizadea</t>
  </si>
  <si>
    <t>Criação de Elemento sem regras</t>
  </si>
  <si>
    <t>Criação de Elemento com regras simples</t>
  </si>
  <si>
    <t>Criação de Elemento com regras que envolvem até dois outros elementos na formula</t>
  </si>
  <si>
    <t>Criação de Elemento com regras que envolvem entretrês e cinco elementos na formula</t>
  </si>
  <si>
    <t>Criação de Elemento com regras que envolvemmais de cinco elementos na formula</t>
  </si>
  <si>
    <t>Ajustes de Elemento de Folha</t>
  </si>
  <si>
    <t>Ajustes de Elementos de Folha</t>
  </si>
  <si>
    <t>- Avaliação das especificações funcional e técnica (quando aplicável);
- Avaliação da estrutrua de elementos existentes para manutenção otimizada;
- Criação do elemento, avaliando os possíveis impactos na solução;
- Realizar verificação funcional para garantir que o resultado da implantação encontra-se funcional.
- Registro de informações sobre o(s) elemento (s) criados em meio que possa ser editado de modo compartilhado junto à Finep;
- Alteração de regra de elementos</t>
  </si>
  <si>
    <t xml:space="preserve">1. Elemento de Foha ajustado
</t>
  </si>
  <si>
    <t>Ajustes de Elemento sem regras</t>
  </si>
  <si>
    <t>Criação / Alteração de Voucher no HCM referente Elemento de Folha</t>
  </si>
  <si>
    <t>Ajustes/Criação de Voucher referente  Elementos de Folha</t>
  </si>
  <si>
    <t>Criação / Alteração Vinculo do elemento à listas de relatórios no HCM referente Elemento de Folha</t>
  </si>
  <si>
    <t>Criação / Alteração Vinculo do elemento à listas de relatórios</t>
  </si>
  <si>
    <t>Criação / Alteração contábil: Vinculação do elemento à um agrupamento contábil existente ou criação de um novo agrupamento contábil para o elemento em questão no HCM</t>
  </si>
  <si>
    <t>Ajuste ou Criação contábil: Vinculação do elemento à um agrupamento contábil existente ou criação de um novo agrupamento contábil</t>
  </si>
  <si>
    <t>Atualização de módulos</t>
  </si>
  <si>
    <t>Atualização de Módulos do ERP</t>
  </si>
  <si>
    <t>Atualização de componentes do ERP atualização, com aplicaçações de versões atualizadas disponibilizadas pelo fabricante. 
Sua utilização já pressupõe a realização de testes funcionais, razão pela qual não cabe a adoção mútua dos itens em uma mesma demanda.
A aplicação da atualização,bem como rotinas necessárias, constitui atividade do subitem A1.</t>
  </si>
  <si>
    <t xml:space="preserve">- Avaliação das especificações funcional e técnica (quando aplicável);
- Realizar análise de impacto da atualização;
- Realizar eventuais correções ou ajustes necessários;
- Realizar verificação funcional e realização de testes no módulo atualizado e nos relacionados em decorrência de integrações; 
- Atualizar documentação técnica das funcionalidades impactadas (não inclui manuais de usuário ou administrator); 
- Produção de evidências que garantam que a atualização não comprometeu a integridade nem seu correto funcionamento. </t>
  </si>
  <si>
    <t>1. Atualização do módulo realizada
2. Documentação técnica atualizada
3. Evidências de Teste Realizadas
4. Massa de Testes disponíveis para homologação pelo usuário (caso a Finep solicite)</t>
  </si>
  <si>
    <t>Validação de aplicação de patch das soluções Mastersaf (DW e Onesource)</t>
  </si>
  <si>
    <t>Validação de  aplicação de patch avulso das soluções Peoplesoft (FSCM, HCM, ECM/Webcenter, Hyperion, OEM e ODI)</t>
  </si>
  <si>
    <t>Validação de aplicação de patchset ou equivalente para atualização da solução ECM/Webcenter ou Hyperion</t>
  </si>
  <si>
    <t xml:space="preserve">
Validação de aplicação de atualização de versão Nexo/ SST</t>
  </si>
  <si>
    <t>Validação de aplicação de bundle, patchset ou Product Upgrade para atualização do Peoplesoft Financeiro (FSCM, People Tools, Local BRA e afins), Peoplesoft HR (HCM, HRMS, People Tools e afins)</t>
  </si>
  <si>
    <t>Plano de Cutover</t>
  </si>
  <si>
    <t>Específico Peoplesoft</t>
  </si>
  <si>
    <t>Desenvolvimento</t>
  </si>
  <si>
    <t>Field</t>
  </si>
  <si>
    <t>Criação de campos.</t>
  </si>
  <si>
    <t>- Avaliação das especificações funcional e técnica;
- Criação do(s) campo(s);
- Realizar verificação funcional para garantir que o resultado da implantação encontra-se funcional.</t>
  </si>
  <si>
    <t>1. Campo criado</t>
  </si>
  <si>
    <t>Criação de um campo novo;
Alteração de rótulo de campo customizado;
Inclusão de rótulo em campo original;
Remoção de XLAT</t>
  </si>
  <si>
    <t>Inclusão de XLAT de campo customizado existente</t>
  </si>
  <si>
    <t>Alteração de Rótulo campo original; 
Inclusão de XLAT</t>
  </si>
  <si>
    <t>Alteração de mascara de campo original</t>
  </si>
  <si>
    <t>Alteração de tamanho em campo original</t>
  </si>
  <si>
    <t>Auditoria por Campos/Registros</t>
  </si>
  <si>
    <t>Criação de trilha de Auditoria de registros.</t>
  </si>
  <si>
    <t>- Avaliação das especificações funcional e técnica;
- Criação de trilha(s) de auditoria;
- Realizar verificação funcional para garantir que o resultado da implantação encontra-se funcional.</t>
  </si>
  <si>
    <t>1. Trilha de auditoria criada</t>
  </si>
  <si>
    <t>Até 2 registros ou 20 campos auditados</t>
  </si>
  <si>
    <t>Até 4 registros ou 50 campos auditados</t>
  </si>
  <si>
    <t>Até 6 registros ou 80 campos auditados</t>
  </si>
  <si>
    <t>Até 8 registros ou 100 campos auditados</t>
  </si>
  <si>
    <t>mais de 8 registros ou 100 campos auditados</t>
  </si>
  <si>
    <t>Record SQL Table/Derived/Work</t>
  </si>
  <si>
    <t>Criação de Records.</t>
  </si>
  <si>
    <t>1. Records criados</t>
  </si>
  <si>
    <t xml:space="preserve">Criação de record sql table nova simples
Criação de record derived work nova
</t>
  </si>
  <si>
    <t>Incluir campos em record derived work customizada</t>
  </si>
  <si>
    <t>Remover campos em record; derived work customizada;
Inclusão de tabelas prompts;
Incluir subrecord em sql table.</t>
  </si>
  <si>
    <t xml:space="preserve">Incluir campos em Sql Table
</t>
  </si>
  <si>
    <t>Somente um item abaixo:
Remover campos em Sql Table
Alterar propriedades de record</t>
  </si>
  <si>
    <t>Record SQL View</t>
  </si>
  <si>
    <t>Criação de Records View.</t>
  </si>
  <si>
    <t>- Avaliação das especificações funcional e técnica;
- Criação da(s) record view(s);
- Realizar verificação funcional para garantir que o resultado da implantação encontra-se funcional.</t>
  </si>
  <si>
    <t>Criação de record view sem critérios sql</t>
  </si>
  <si>
    <t>Criação de record view com critérios sql</t>
  </si>
  <si>
    <t>Criação de record view com critérios sql de 2 a 3 tabelas
Inclusão de campo em record view customizada</t>
  </si>
  <si>
    <t>Criação de record view com critérios sql com mais de 3 tabelas;
Criação de record view com critérios sql com união de tabelas;
Remoção de campos da Record View customizada;
Inclusão de campo em record view original</t>
  </si>
  <si>
    <t>Criação de record view como Dinamic View;
Remoção de campos da Record View original</t>
  </si>
  <si>
    <t>Página Principal ou Secundária</t>
  </si>
  <si>
    <t>Criação de Pagina Principal ou secundária</t>
  </si>
  <si>
    <t>- Avaliação das especificações funcional e técnica;
- Criação da(s) páginas(s);
- Realizar verificação funcional para garantir que o resultado da implantação encontra-se funcional.</t>
  </si>
  <si>
    <t>1. Páginas criadas</t>
  </si>
  <si>
    <t>Criação de pagina com apenas nível 0.
Alteração de rotulo de campos.</t>
  </si>
  <si>
    <t>Criação de página com nível 1.
Alteração de layout da pagina.</t>
  </si>
  <si>
    <t>Criação de pagina com nível 2</t>
  </si>
  <si>
    <t xml:space="preserve">Criação de pagina com nivel 3
Criação de página com até 2 subpages
Alteração de pagina customizada
</t>
  </si>
  <si>
    <t>Criação de pagina com mais de 2 subpages
Criação de pagina com pagina secundaria
Alteração de pagina original</t>
  </si>
  <si>
    <t>Componente Interface</t>
  </si>
  <si>
    <t>Criação de component interface.</t>
  </si>
  <si>
    <t>- Avaliação das especificações funcional e técnica;
- Criação do(s) component interface(s);
- Realizar verificação funcional para garantir que o resultado da implantação encontra-se funcional.</t>
  </si>
  <si>
    <t>1. Component interfaces criados</t>
  </si>
  <si>
    <t>Criação de Component Interface com apenas nível 0.</t>
  </si>
  <si>
    <t>Criação de Component Interface com nível 1.</t>
  </si>
  <si>
    <t>Criação de Component Interface com nível 2</t>
  </si>
  <si>
    <t>Criação de Component Interface com nivel 3
Alteração de component interface customizado</t>
  </si>
  <si>
    <t>Criação/alteração de component interface com mais de 1 componente
Validações externas do component interface
Alteração de component interface original</t>
  </si>
  <si>
    <t>PeopleCode</t>
  </si>
  <si>
    <t>Codificação em linguagem Peoplecode.</t>
  </si>
  <si>
    <t>- Avaliação das especificações funcional e técnica;
- Criação do(s) people code(s);
- Realizar verificação funcional para garantir que o resultado da implantação encontra-se funcional.</t>
  </si>
  <si>
    <t>1. PeopleCodes criados</t>
  </si>
  <si>
    <t>Criação de Peoplecode de pagina</t>
  </si>
  <si>
    <t>Criação de peoplecode de pagina com apenas nível 0</t>
  </si>
  <si>
    <t>Criação de peoplecode record.campo</t>
  </si>
  <si>
    <t>Criação de peoplecode componente
Alteração de peoplecode customizado</t>
  </si>
  <si>
    <t>Criação de peoplecode component interface;
Criação de peoplecode application package;
Criação de peoplecode application engine;
Criação de peoplecode filelayout;
Criação de peoplecode de integration broker;
Alteração de peoplecode original</t>
  </si>
  <si>
    <t>Application Engine</t>
  </si>
  <si>
    <t>Criação de processo Application engine.</t>
  </si>
  <si>
    <t>- Avaliação das especificações funcional e técnica;
- Criação do(s) application engine(s);
- Realizar verificação funcional para garantir que o resultado da implantação encontra-se funcional.</t>
  </si>
  <si>
    <t>1. Application Engines criados</t>
  </si>
  <si>
    <t>Criação de Application engine do tipo biblioteca</t>
  </si>
  <si>
    <t>Criação de Application engine com 1 seção e até 2 steps</t>
  </si>
  <si>
    <t>Criação de Application engine com 1 seção e mais de 2 steps</t>
  </si>
  <si>
    <t>Criação de Application engine com mais de 1 seção
Alteração de Application engine customizado
Criação de Application engine com mais de 1 record aet</t>
  </si>
  <si>
    <t>Criação de Application engine com biblioteca
Criação de Application engine com temporary tables
Alteração de Application engine original</t>
  </si>
  <si>
    <t>Application Package</t>
  </si>
  <si>
    <t>Criação de processo Application package.</t>
  </si>
  <si>
    <t>- Avaliação das especificações funcional e técnica;
- Criação do(s) Application Package(s);
- Realizar verificação funcional para garantir que o resultado da implantação encontra-se funcional.</t>
  </si>
  <si>
    <t>1. Application Packages criados</t>
  </si>
  <si>
    <t>Criação de Application package sem importação de classes</t>
  </si>
  <si>
    <t>Criação de Application package com importação de até 1 classe</t>
  </si>
  <si>
    <t xml:space="preserve">Criação de Application package com importação de mais de 1 classe;
Criação de Application package com importação de classes de até 3 outros packages. </t>
  </si>
  <si>
    <t>Criação de Application package com importação de classes de mais de 3 outros packages;
Alteração de Application package customizado</t>
  </si>
  <si>
    <t>Criação de application package utilizando conceitos de orientação a objeto, variáveis dinâmicas;
Alteração de Application package original</t>
  </si>
  <si>
    <t>Relatório em XML Publisher</t>
  </si>
  <si>
    <t>Criação BI Publisher.</t>
  </si>
  <si>
    <t>- Avaliação das especificações funcional e técnica;
- Criação do(s) Relatório(s);
- Realizar verificação funcional para garantir que o resultado da implantação encontra-se funcional.</t>
  </si>
  <si>
    <t>1. Relatórios criados</t>
  </si>
  <si>
    <t>Relatório com até 1 query e sem linhas variáveis</t>
  </si>
  <si>
    <t>Relatório com até 1 query e com linhas variáveis</t>
  </si>
  <si>
    <t>Relatório com até 1 query, com linhas variáveis e com validação</t>
  </si>
  <si>
    <t>Relatório com mais de 1 query, com linhas variáveis e com validação
Alteração de relatorio customizado</t>
  </si>
  <si>
    <t>Inclusão de campo do tipo long
Inclusão de imagem
Alteração de relatorio original</t>
  </si>
  <si>
    <t>Relatório em Crystal</t>
  </si>
  <si>
    <t>Criação relatórios crystal.</t>
  </si>
  <si>
    <t>Relatório em SQR</t>
  </si>
  <si>
    <t>Criação relatórios SQR.</t>
  </si>
  <si>
    <t>Relatório com até 1 procedure</t>
  </si>
  <si>
    <t>Relatório com até 3 procedures</t>
  </si>
  <si>
    <t>Relatório com mais de 3 procedures</t>
  </si>
  <si>
    <t>Alteração de relatorio customizado</t>
  </si>
  <si>
    <t>Alteração de relatorio original</t>
  </si>
  <si>
    <t>Workflow - Business Process</t>
  </si>
  <si>
    <t>Criação de Workflow - Business Process.</t>
  </si>
  <si>
    <t>- Avaliação das especificações funcional e técnica;
- Criação do(s) Workflow(s);
- Realizar verificação funcional para garantir que o resultado da implantação encontra-se funcional.</t>
  </si>
  <si>
    <t>1. Workflows criados</t>
  </si>
  <si>
    <t>Criação de  Business Process com até 1 notificação</t>
  </si>
  <si>
    <t>Criação de  Business Process com evento até 1 notificação</t>
  </si>
  <si>
    <t>Criação de  Business Process com evento e lista de trabalho</t>
  </si>
  <si>
    <t>Criação de  Business Process com evento, notificação e lista de trabalho
Alteração de Business Process customizado</t>
  </si>
  <si>
    <t>Criação de  Business Process com vários eventos, notificação e lista de trabalho
Alteração de Business Process original</t>
  </si>
  <si>
    <t>Workflow - AWE</t>
  </si>
  <si>
    <t>Criação de Workflow - AWE.</t>
  </si>
  <si>
    <t>Criação de AWE com apenas notificação em lista de trabalho com somente 1 etapa.</t>
  </si>
  <si>
    <t>Criação de AWE com apenas email com somente 1 etapa.</t>
  </si>
  <si>
    <t>Criação de AWE com email e notificação com somente mais de 1 etapa.</t>
  </si>
  <si>
    <t>Criação de AWE com validação em application package customizado
Alteração de AWE customizado</t>
  </si>
  <si>
    <t xml:space="preserve">Criação de AWE com varios níveis de estágios e caminhos
Criação de AWE com regras de validação de caminhos
Criação de AWE com lista de configuração customizada
Alteração de AWE original </t>
  </si>
  <si>
    <t>Referências de Conteúdo</t>
  </si>
  <si>
    <t>Criação de referencia de conteudo.</t>
  </si>
  <si>
    <t>- Avaliação das especificações funcional e técnica;
- Criação da(s) referência(s);
- Realizar verificação funcional para garantir que o resultado da implantação encontra-se funcional.</t>
  </si>
  <si>
    <t>1. Referências de Conteúdo criadas</t>
  </si>
  <si>
    <t>Criação de referência sem pasta e sem vínculo</t>
  </si>
  <si>
    <t>Criação de referência com vínculo</t>
  </si>
  <si>
    <t>Criação de referência com mais de 1 vínculo</t>
  </si>
  <si>
    <t>Criação de referência com mais de 1 vínculo e pasta
Alteração de referência customizada</t>
  </si>
  <si>
    <t>Alteração de referência original</t>
  </si>
  <si>
    <t>FileLayout</t>
  </si>
  <si>
    <t>Criação de filelayout.</t>
  </si>
  <si>
    <t>- Avaliação das especificações funcional e técnica;
- Criação do(s) fileLayout(s);
- Realizar verificação funcional para garantir que o resultado da implantação encontra-se funcional.</t>
  </si>
  <si>
    <t>1. FileLayouts criados</t>
  </si>
  <si>
    <t>Criação de filelayout sem tabela física</t>
  </si>
  <si>
    <t>Criação de filelayout com até 1 tabela</t>
  </si>
  <si>
    <t>Criação de filelayout com mais de 1 tabela</t>
  </si>
  <si>
    <t>Criação de filelayout com 1 nível
Alteração de filelayout customizado</t>
  </si>
  <si>
    <t>Criação de filelayout com mais de 1 nível
Alteração de filelayout original</t>
  </si>
  <si>
    <t>Integration Broker</t>
  </si>
  <si>
    <t>Criação de Integration Broker.</t>
  </si>
  <si>
    <t>- Avaliação das especificações funcional e técnica;
- Criação do(s) Integration Broker(s);
- Realizar verificação funcional para garantir que o resultado da implantação encontra-se funcional.</t>
  </si>
  <si>
    <t>1. Integration Brokers criados</t>
  </si>
  <si>
    <t>Criação de integração coma até 1 tabela</t>
  </si>
  <si>
    <t>Criação de integração com até 1 tabela e validação</t>
  </si>
  <si>
    <t>Criação de integração com mais de 1 tabela e validações</t>
  </si>
  <si>
    <t>Alteração de integração customizada</t>
  </si>
  <si>
    <t>Alteração de integração original</t>
  </si>
  <si>
    <t>Específico Hyperion</t>
  </si>
  <si>
    <t>Parametrização Hyperion</t>
  </si>
  <si>
    <t>Formulário Simples</t>
  </si>
  <si>
    <t>Criação de formulários simples.</t>
  </si>
  <si>
    <t>- Avaliação das especificações funcional e técnica;
- Criação do(s) formulários(s);
- Realizar verificação funcional para garantir que o resultado da implantação encontra-se funcional.</t>
  </si>
  <si>
    <t>1. Fomrulários criados</t>
  </si>
  <si>
    <t>Alteração da seleção de membros de 1 (um) formulário (até 5 dimensões)</t>
  </si>
  <si>
    <t>Alteração da seleção de membros de 1 (um) formulário (mais de 5 dimensões)</t>
  </si>
  <si>
    <t>Criação de 1 (um) novo formulário com apenas 1 (uma) linha e apenas 1 (uma) coluna.</t>
  </si>
  <si>
    <t>Criação de 1 (um) novo formulário com várias linhas e/ou várias colunas.</t>
  </si>
  <si>
    <t>Formulário Composto</t>
  </si>
  <si>
    <t>Criação de formulários compostos.</t>
  </si>
  <si>
    <t>Alteração de formulário composto.</t>
  </si>
  <si>
    <t>Criação de 1 (um) novo formulário composto com até 2 (dois) formulários simples.</t>
  </si>
  <si>
    <t>Criação de 1 (um) novo formulário composto com até 4 (quatro) formulários simples.</t>
  </si>
  <si>
    <t>Criação de 1 (um) novo formulário composto com mais de 4 (quatro) formulários simples.</t>
  </si>
  <si>
    <t>Menu</t>
  </si>
  <si>
    <t>Criação de menus.</t>
  </si>
  <si>
    <t>- Avaliação das especificações funcional e técnica;
- Criação do(s) menu(s);
- Realizar verificação funcional para garantir que o resultado da implantação encontra-se funcional.</t>
  </si>
  <si>
    <t>1. Menus criados</t>
  </si>
  <si>
    <t>Alteração de texto ou objeto de 1 (um) menu já existente.</t>
  </si>
  <si>
    <t>Inclusão de 1 (um) novo sub-menu para 1 (um) menu já existente.</t>
  </si>
  <si>
    <t>Criação de 1 (um) novo menu com até 3 (três) sub-menus e/ou associação até 2 (dois) formulários simples.</t>
  </si>
  <si>
    <t>Criação de 1 (um) novo menu com até 6 (seis) sub-menus e/ou associação até 4 (quatro) formulários simples.</t>
  </si>
  <si>
    <t>Criação de 1 (um) novo menu com até 12 (doze) sub-menus e/ou associação até 10 (dez) formulários simples.</t>
  </si>
  <si>
    <t>Smart List</t>
  </si>
  <si>
    <t>Criação de smart list.</t>
  </si>
  <si>
    <t>- Avaliação das especificações funcional e técnica;
- Criação da(s) smart lists(s);
- Realizar verificação funcional para garantir que o resultado da implantação encontra-se funcional.</t>
  </si>
  <si>
    <t>1. Smart Lists criadas</t>
  </si>
  <si>
    <t>Alteração de texto de 1 (um) membro já existente de smart list.</t>
  </si>
  <si>
    <t>Inclusão de até 5 (cinco) novos membros para 1 (uma) smart list já existente.</t>
  </si>
  <si>
    <t>Inclusão de mais 5 (cinco) novos membros para 1 (uma) smart list já existente.</t>
  </si>
  <si>
    <t>Criação de 1 (uma) nova smart list com até 5 (cinco) membros e associação ao membro da dimensão destino.</t>
  </si>
  <si>
    <t>Criação de nova smart list com mais de 5 (cinco) membros e associação ao membro da dimensão destino.</t>
  </si>
  <si>
    <t>Lista de Tarefa</t>
  </si>
  <si>
    <t>Criação de lista de tarefa.</t>
  </si>
  <si>
    <t>- Avaliação das especificações funcional e técnica;
- Criação da(s) lista(s);
- Realizar verificação funcional para garantir que o resultado da implantação encontra-se funcional.</t>
  </si>
  <si>
    <t>1. Lista de Tarefas criadas</t>
  </si>
  <si>
    <t>Alteração de texto de 1 (uma) tarefa já existente para 1 (uma) lista de tarefa.</t>
  </si>
  <si>
    <t>Inclusão de 1 (uma) nova tarefa para 1 (uma) tarefa já existente.</t>
  </si>
  <si>
    <t>Criação de 1 (uma) lista de tarefa com até 10 (dez) tarefas.</t>
  </si>
  <si>
    <t>Criação de 1 (uma) lista de tarefa com até 20 (vinte) tarefas.</t>
  </si>
  <si>
    <t>Criação de 1 (uma) lista de tarefa com até 30 (trinta) tarefas.</t>
  </si>
  <si>
    <t>Variável</t>
  </si>
  <si>
    <t>Criação de variável de essbase ou variável de usuário</t>
  </si>
  <si>
    <t>- Avaliação das especificações funcional e técnica;
- Criação da(s) variável(is);
- Realizar verificação funcional para garantir que o resultado da implantação encontra-se funcional.</t>
  </si>
  <si>
    <t>1. Variáveis criadas</t>
  </si>
  <si>
    <t>Criação de 1 (uma) variável de essbase ou variável de usuário.</t>
  </si>
  <si>
    <t>Hierarquia da Unidade de Planejamento</t>
  </si>
  <si>
    <t>Parametrização de um Fluxo de Aprovação por ambiente destino.</t>
  </si>
  <si>
    <t>- Avaliação das especificações funcional e técnica;
- Criação do(s) fluxo(s);
- Realizar verificação funcional para garantir que o resultado da implantação encontra-se funcional.</t>
  </si>
  <si>
    <t>1.Hierarquias criadas</t>
  </si>
  <si>
    <t>Inclusão ou alteração de grupos em hierarquia existente.</t>
  </si>
  <si>
    <t>Alteração do modelo de hierarquia existente.</t>
  </si>
  <si>
    <t xml:space="preserve">Criação de 1 (uma) nova hieraquia utilizando somente 1 (uma) dimensão. </t>
  </si>
  <si>
    <t>Criação de 1 (uma) nova hieraquia utilizando mais de 1 (uma) dimensão.</t>
  </si>
  <si>
    <t>Membro</t>
  </si>
  <si>
    <t>Inclusão de novo membro na dimensão.</t>
  </si>
  <si>
    <t>- Avaliação das especificações funcional e técnica;
- Criação do(s) membro(s);
- Realizar verificação funcional para garantir que o resultado da implantação encontra-se funcional.</t>
  </si>
  <si>
    <t>1. Membros criados</t>
  </si>
  <si>
    <t>Inclusão ou alteração de 1 (um) membro da dimensão, processo efetuado manualmente até 20 membros ou em diferentes dimensões.</t>
  </si>
  <si>
    <t>Inclusão ou alteração de até 40 (quarenta) membros de 1 (uma) dimensão, processo efetuado por arquivo.</t>
  </si>
  <si>
    <t>Inclusão ou alteração de 1 (uma) estrutura hierárquica de metadados compartilhados de 1 (uma) dimensão, processo efetuado por arquivo.</t>
  </si>
  <si>
    <t>Inclusão ou alteração de 1 (uma) estrutura hierárquica de metadados simples de 1 (uma) dimensão, processo efetuado por arquivo.</t>
  </si>
  <si>
    <t>Dimensão</t>
  </si>
  <si>
    <t>Criação de dimensão numa aplicação, sem a inclusão dos membros por ambiente de destino.</t>
  </si>
  <si>
    <t>- Avaliação das especificações funcional e técnica;
- Criação da(s) dimensão(ões);
- Realizar verificação funcional para garantir que o resultado da implantação encontra-se funcional.</t>
  </si>
  <si>
    <t>1. Dimenões criadas</t>
  </si>
  <si>
    <t>Criação de dimensão atributo e associação com a dimensão de membro.</t>
  </si>
  <si>
    <t>Criação de dimensão de membro.</t>
  </si>
  <si>
    <t>Configuração do ERPi</t>
  </si>
  <si>
    <t>Inclusão de novas configurações do ERPi por ambiente destino. Esta demanda se refere somente ao ERPi (Hyperion).</t>
  </si>
  <si>
    <t>- Avaliação das especificações funcional e técnica;
- Criação da(s) configuração(ões);
- Realizar verificação funcional para garantir que o resultado da implantação encontra-se funcional.</t>
  </si>
  <si>
    <t>1. Configurações criadas</t>
  </si>
  <si>
    <t>Alteração de parâmetros de 1 (uma) regra para importação de valores para o Hyperion.</t>
  </si>
  <si>
    <t>Criação de 1 (uma) regra para importação de valores para o Hyperion, utilizando origem e destino existente.</t>
  </si>
  <si>
    <t>Alteração de parâmetros de 1 (uma) regra para exportação de valores do Hyperion, utilizando origem e destino existente.</t>
  </si>
  <si>
    <t>Criação da configuração de 1 (uma) nova origem ou 1 (um) novo destino. Contemplando todas as parametrizaçõesd o ERPi.</t>
  </si>
  <si>
    <t>Desenvolvimento Hyperion</t>
  </si>
  <si>
    <t>Regra de Negócio / Calc Script</t>
  </si>
  <si>
    <t>Criação de de regras de negócio ou calc script.</t>
  </si>
  <si>
    <t>- Avaliação das especificações funcional e técnica;
- Criação da(s) regras(s);
- Realizar verificação funcional para garantir que o resultado da implantação encontra-se funcional.</t>
  </si>
  <si>
    <t>1. Regras criadas</t>
  </si>
  <si>
    <t>Alteração do código de 1 (uma) regra de negócio de consolidação de valores.</t>
  </si>
  <si>
    <t>Alteração de 1 (uma) nova regra de negócio de cópia de valores entre membros. Ou criação de 1 (uma) regra de negócio de consolidação de valores.</t>
  </si>
  <si>
    <t>Alteração de 1 (uma) nova regra de negócio de transformação de valores sem parâmetro. Ou criação de 1 (uma) regra de negócio cópia de valores entre membros.</t>
  </si>
  <si>
    <t>Criação de 1 (uma) regra de negócio de transformação de valores com até de 10 (dez) parâmetros.</t>
  </si>
  <si>
    <t>Criação de 1 (uma) regra de negócio de transformação de valores com até de 30 (dez) parâmetros.</t>
  </si>
  <si>
    <t>Conjunto de regras</t>
  </si>
  <si>
    <t>Criação de conjunto de regras.</t>
  </si>
  <si>
    <t>- Avaliação das especificações funcional e técnica;
- Criação do(s) regras(s);
- Realizar verificação funcional para garantir que o resultado da implantação encontra-se funcional.</t>
  </si>
  <si>
    <t>1. Conjuntos de regras criados</t>
  </si>
  <si>
    <t>Alteração de conjunto de regras sem variáveis de input.</t>
  </si>
  <si>
    <t>Alteração de conjunto de regras com variáveis de input. Ou criação de conjunto de regras sem variáveis de input.</t>
  </si>
  <si>
    <t>Criação de conjunto de regras com variáveis de input.</t>
  </si>
  <si>
    <t>Financial Report</t>
  </si>
  <si>
    <t>Criação de relatório do Financial Report.</t>
  </si>
  <si>
    <t>- Avaliação das especificações funcional e técnica;
- Criação do(s) financial report(s);
- Realizar verificação funcional para garantir que o resultado da implantação encontra-se funcional.</t>
  </si>
  <si>
    <t>Alteração simples de relatório existente. Exemplo: alteração do logo, título, layout e membros do PDV.</t>
  </si>
  <si>
    <t>Alteração complexa de relatório existente. Exemplo: alteração dos membros das linhas e colunas. Inclusão de novas linhas e colunas.</t>
  </si>
  <si>
    <t>Criação de 1 (um) novo relatório com linhas e colunas diretamente do Hyperion, sem tratamento ou fórmula.</t>
  </si>
  <si>
    <t>Criação de 1 (um) novo relatório com linhas e colunas com tratamento ou fórmula.</t>
  </si>
  <si>
    <t>Criação de book de relatórios.</t>
  </si>
  <si>
    <t>Específico Mastersaf</t>
  </si>
  <si>
    <t>Parametrização - Mastersaf</t>
  </si>
  <si>
    <t>Parametrização de Tabela</t>
  </si>
  <si>
    <t>Implementação de informações no Interdados para funcionamento das interfaces</t>
  </si>
  <si>
    <t>- Avaliação das especificações funcional e técnica;
- Criação da(s) informação(ões);
- Realizar verificação funcional para garantir que o resultado da implantação encontra-se funcional.</t>
  </si>
  <si>
    <t>1. Parametrizações realizadas</t>
  </si>
  <si>
    <t>Implementação de dados em uma tela</t>
  </si>
  <si>
    <t>Implementação de dados em duas telas</t>
  </si>
  <si>
    <t>Implementação de dados em tres telas</t>
  </si>
  <si>
    <t>Implementação de dados em quatro telas</t>
  </si>
  <si>
    <t>Implementacão de dados em cinco ou mais telas</t>
  </si>
  <si>
    <t xml:space="preserve">Elaboração de Roteiro de testes e evidências </t>
  </si>
  <si>
    <t>Desenvolvimento - Mastersaf</t>
  </si>
  <si>
    <t>Export e Import de dados</t>
  </si>
  <si>
    <t>Ajustes Tecnicos integrações(interfaces)</t>
  </si>
  <si>
    <t xml:space="preserve">Desenvolvimento de Tabela </t>
  </si>
  <si>
    <t>Criação no código fonte da interface</t>
  </si>
  <si>
    <t>- Avaliação das especificações funcional e técnica;
- Criação da(s) interface(s);
- Realizar verificação funcional para garantir que o resultado da implantação encontra-se funcional.</t>
  </si>
  <si>
    <t>1. Desenvolvimentos realizados</t>
  </si>
  <si>
    <t>Implementacao ou ajuste de um campo com regra muito simples de uma informação para um campo</t>
  </si>
  <si>
    <t>Implementacao ou ajuste de um campo com regra simples de informação mas com exemplo de criação de variáveis</t>
  </si>
  <si>
    <t>Implementacao ou ajuste de um campo com regra media que contenha variáveis e cálculos</t>
  </si>
  <si>
    <t>Implementacao ou ajuste de um campo com regra que obrigam a inserção de loops, modificação de lógica e calculos dentro do programa</t>
  </si>
  <si>
    <t>Implementacao ou ajuste de um campo com regra de implementação de buscas externas ou utilização de programação não convencional ou adoção  de ponteiros de memória</t>
  </si>
  <si>
    <t>TOTAL</t>
  </si>
  <si>
    <t>Operação de Serviço</t>
  </si>
  <si>
    <t>Criação de Operação de Serviço</t>
  </si>
  <si>
    <t>- Avaliação das especificações funcional e técnica;
- Criação de Mensagem;
- Criação de Operação de Serviço
- Realizar verificação funcional para garantir que o resultado da implantação encontra-se funcional.</t>
  </si>
  <si>
    <t>1. Operação de Serviço criados</t>
  </si>
  <si>
    <t>Criação de 1 Mensagem/Operação de Serviço</t>
  </si>
  <si>
    <t>Criação de 2 Mensagem/Operação de Serviço</t>
  </si>
  <si>
    <t>Criação de 3 Mensagem/Operação de Serviço</t>
  </si>
  <si>
    <t>Alteração de mensagem/operação de serviço customizada</t>
  </si>
  <si>
    <t>Alteração de mensagem/operação de serviço original</t>
  </si>
  <si>
    <t>URL</t>
  </si>
  <si>
    <t>Configuração de URL</t>
  </si>
  <si>
    <t>- Avaliação das especificações funcional e técnica;
- Configuração de URL
- Realizar verificação funcional para garantir que o resultado da implantação encontra-se funcional.</t>
  </si>
  <si>
    <t>1. Configuração URL</t>
  </si>
  <si>
    <t>Configuração de 1 (uma) URL</t>
  </si>
  <si>
    <t>Criação de 2 (duas) URL</t>
  </si>
  <si>
    <t>Criação de 3 (três) URL</t>
  </si>
  <si>
    <t>Index</t>
  </si>
  <si>
    <t>Criação Index</t>
  </si>
  <si>
    <t>- Avaliação das especificações funcional e técnica;
- Criação de Index
- Realizar verificação funcional para garantir que o resultado da implantação encontra-se funcional.</t>
  </si>
  <si>
    <t>1. Criação Index</t>
  </si>
  <si>
    <t>Criação de até 1 Index</t>
  </si>
  <si>
    <t>Criação de até 3 Index</t>
  </si>
  <si>
    <t>Criação de até 5 Index</t>
  </si>
  <si>
    <t>Criação de até 7 Index</t>
  </si>
  <si>
    <t>Alteração de Index original</t>
  </si>
  <si>
    <t>Translate</t>
  </si>
  <si>
    <t>Criação Translate</t>
  </si>
  <si>
    <t>- Avaliação das especificações funcional e técnica;
- Criação de Translate
- Realizar verificação funcional para garantir que o resultado da implantação encontra-se funcional.</t>
  </si>
  <si>
    <t>1. Criação Translate</t>
  </si>
  <si>
    <t>Criação de até 3 Translate</t>
  </si>
  <si>
    <t>Criação de até 6 Translate</t>
  </si>
  <si>
    <t>Criação de até 9 Translate</t>
  </si>
  <si>
    <t>Criação de até 12 Translate</t>
  </si>
  <si>
    <t>Alteração de Translate original</t>
  </si>
  <si>
    <t>Criação Menu</t>
  </si>
  <si>
    <t>- Avaliação das especificações funcional e técnica;
- Criação de Menu
- Inclusão de Componente no Menu
- Realizar verificação funcional para garantir que o resultado da implantação encontra-se funcional.</t>
  </si>
  <si>
    <t>1. Criação de Menu ou Inclusão de componente no Menu</t>
  </si>
  <si>
    <t>Criação de 1 Menu ou Inclusão de 1 Componente</t>
  </si>
  <si>
    <t>Inclusão de até 2 componentes no Menu</t>
  </si>
  <si>
    <t>Inclusão de até 3 componentes no Menu</t>
  </si>
  <si>
    <t>Inclusão de até 4 componentes no Menu</t>
  </si>
  <si>
    <t>Alteração de Menu original</t>
  </si>
  <si>
    <t>Query</t>
  </si>
  <si>
    <t>Criação Query</t>
  </si>
  <si>
    <t>- Avaliação das especificações funcional e técnica;
- Criação de query;
- Realizar verificação funcional para garantir que o resultado da implantação encontra-se funcional.</t>
  </si>
  <si>
    <t>1. Query criados</t>
  </si>
  <si>
    <t>Relatório com até 3 tabelas</t>
  </si>
  <si>
    <t>Relatório com até 6 tabelas</t>
  </si>
  <si>
    <t>Relatório com até 9 tabelas</t>
  </si>
  <si>
    <t>Relatório com até 12 tabelas</t>
  </si>
  <si>
    <t>Alteração de query existente</t>
  </si>
  <si>
    <t>Tree</t>
  </si>
  <si>
    <t>Alteração Tree</t>
  </si>
  <si>
    <t>- Avaliação das especificações funcional e técnica;
- Inclusão de nós;
- Realizar verificação funcional para garantir que o resultado da implantação encontra-se funcional.</t>
  </si>
  <si>
    <t>1. Alteração Tree</t>
  </si>
  <si>
    <t>Inclusão de 1 nó</t>
  </si>
  <si>
    <t>Inclusão de até 2 nós</t>
  </si>
  <si>
    <t>Inclusão de até 3 nós</t>
  </si>
  <si>
    <t>Inclusão de até 4 nós</t>
  </si>
  <si>
    <t>Criação de Tree</t>
  </si>
  <si>
    <t>Catalogo de Mensagem</t>
  </si>
  <si>
    <t>Criação de Mensagem</t>
  </si>
  <si>
    <t>- Avaliação das especificações funcional e técnica;
- Criação de mensagem no Catalogo de Mensagem;
- Realizar verificação funcional para garantir que o resultado da implantação encontra-se funcional.</t>
  </si>
  <si>
    <t>1. Criação de Mensagem em Catalogo de Mensagem</t>
  </si>
  <si>
    <t>Inclusão de 1 mensagem</t>
  </si>
  <si>
    <t>Inclusão de até 2 mensagens</t>
  </si>
  <si>
    <t>Inclusão de até 3 mensagens</t>
  </si>
  <si>
    <t>Inclusão de até 4 Mensagens</t>
  </si>
  <si>
    <t>Criação de Catalogo de Mensagem</t>
  </si>
  <si>
    <t>Alteração de processo Application engine.</t>
  </si>
  <si>
    <t>- Avaliação das especificações funcional e técnica;
- Alteração do(s) application engine(s);
- Realizar verificação funcional para garantir que o resultado da implantação encontra-se funcional.</t>
  </si>
  <si>
    <t>1. Application Engines alteração</t>
  </si>
  <si>
    <t>Inclusão de step</t>
  </si>
  <si>
    <t>Inclusão de até 2 steps</t>
  </si>
  <si>
    <t>Inclusão de até 3 steps</t>
  </si>
  <si>
    <t>Inclusão de até 4 steps</t>
  </si>
  <si>
    <t>Inclusão de até 5 steps</t>
  </si>
  <si>
    <t>Connected Query</t>
  </si>
  <si>
    <t>- Avaliação das especificações funcional e técnica;
- Criação de connected query;
- Realizar verificação funcional para garantir que o resultado da implantação encontra-se funcional.</t>
  </si>
  <si>
    <t>ID</t>
  </si>
  <si>
    <t>Tema tecnológico</t>
  </si>
  <si>
    <t>Grupo de atividades</t>
  </si>
  <si>
    <t>Atividade</t>
  </si>
  <si>
    <t>Descrição da atividade</t>
  </si>
  <si>
    <t>Unidade de medida</t>
  </si>
  <si>
    <t>Esforço estimado</t>
  </si>
  <si>
    <t>Resultado e produtos esperados no ambiente de produção, quando couber</t>
  </si>
  <si>
    <t>Prazo máximo para entrega</t>
  </si>
  <si>
    <t>Critério de aceitação</t>
  </si>
  <si>
    <t>Deflator Exclusão</t>
  </si>
  <si>
    <t>Deflator</t>
  </si>
  <si>
    <t>GE01</t>
  </si>
  <si>
    <t>Por especificação completa e aprovada</t>
  </si>
  <si>
    <t>Conforme definido em  Plano de Trabalho da OS</t>
  </si>
  <si>
    <t>2 dias a partir da última reunião realizada</t>
  </si>
  <si>
    <t>Produtos entregues em conformidade com MDS  / Finep, homologados pelo demandante e dentro dos limites estabelecidos no IMR específico.</t>
  </si>
  <si>
    <t>Líder Funcional / Analista de Negócios (pleno)</t>
  </si>
  <si>
    <t>Líder Funcional / Analista de Negócios (Sênior)</t>
  </si>
  <si>
    <t>0,6X</t>
  </si>
  <si>
    <t>4. Preencher a Especificação Funcional com os requisitos identificados, regras de negócio, cenários de testes, gerar as atas das reuniões e enviar para aprovação da Finep;</t>
  </si>
  <si>
    <t>5. Realizar os ajustes necessários ou solicitados pela área de negócio.</t>
  </si>
  <si>
    <t>GE02</t>
  </si>
  <si>
    <t>2 dias a partir da realização da reunião de apresentação da solução ou da dispensa, pela Finep,  da realização da reunião.</t>
  </si>
  <si>
    <t>GE03</t>
  </si>
  <si>
    <t>Testes funcionais criação</t>
  </si>
  <si>
    <t>Por plano de teste</t>
  </si>
  <si>
    <t>Até o final dos desenvolvimentos / alterações</t>
  </si>
  <si>
    <t>Analista de Desenvolvimento / Analista de Testes (júnior)</t>
  </si>
  <si>
    <t>Analista de Desenvolvimento / Analista de Testes (pleno)</t>
  </si>
  <si>
    <t>Analista de Desenvolvimento / Analista de Testes (Sênior)</t>
  </si>
  <si>
    <t>GE04</t>
  </si>
  <si>
    <t>Testes funcionais execução</t>
  </si>
  <si>
    <t>Por execução de plano de teste</t>
  </si>
  <si>
    <t>1. Execução dos testes de acordo com o plano proposto, com a realização de ajustes no plano caso seja necessário;
2. Evidências dos testes realizados;</t>
  </si>
  <si>
    <t>Até 2 dias após a entrega do plano de testes</t>
  </si>
  <si>
    <t>GE05</t>
  </si>
  <si>
    <t>Por sessão de até 4 horas</t>
  </si>
  <si>
    <t>Até 1 dia após a solicitação e aprovação do serviço pela Finep para marcar data e horário da sessão.</t>
  </si>
  <si>
    <t>Especialista na Solução / Consultor Funcional (pleno)</t>
  </si>
  <si>
    <t>GE06</t>
  </si>
  <si>
    <t>Treinamento / Capacitação</t>
  </si>
  <si>
    <t>1. Ementa do treinamento; 
2. Material de treinamento;
3. Capacitação concluída com duração de até 4 horas, com lista de presença assinada pelos participantes;</t>
  </si>
  <si>
    <t>GE07</t>
  </si>
  <si>
    <t>Por manual elaborado</t>
  </si>
  <si>
    <t>Até a data de entrada da funcionalidade em produção.</t>
  </si>
  <si>
    <t>Especialista na Solução / Consultor Funcional (júnior)</t>
  </si>
  <si>
    <t>Especialista na Solução / Consultor Funcional (Sênior)</t>
  </si>
  <si>
    <t>GE08</t>
  </si>
  <si>
    <t>Por projeto gerenciado</t>
  </si>
  <si>
    <t>1. Atuar nas discplinas relacionadas ao gerenciamento de projeto (incluindo pelo menos escopo, tempo, riscos, comunicação e qualidade);</t>
  </si>
  <si>
    <t>Entrega dos artefatos até a conclusão da OS.</t>
  </si>
  <si>
    <t>Gerente de Projeto (pleno / sênior)</t>
  </si>
  <si>
    <t>2. Coordenar a execução das atividades da equipe.</t>
  </si>
  <si>
    <t>GE09</t>
  </si>
  <si>
    <t>Até a data de início da verificação de funcionamento em produção.</t>
  </si>
  <si>
    <t>GE10</t>
  </si>
  <si>
    <t>1. Apoiar as atividades de GESTÃO DE MUDANÇA no âmbito do item SUPORTE E MANUNTENÇÃO de ambientes;</t>
  </si>
  <si>
    <t>GE11</t>
  </si>
  <si>
    <t>Por fluxo parametrizado</t>
  </si>
  <si>
    <t>1. Workflow parametrizado e funcional</t>
  </si>
  <si>
    <t>GE12</t>
  </si>
  <si>
    <t>Por consulta realizada</t>
  </si>
  <si>
    <r>
      <t xml:space="preserve">1. Parametrização realizada
2. Dados recuperados e exibidos no meio combinado </t>
    </r>
    <r>
      <rPr>
        <b/>
        <sz val="9"/>
        <rFont val="Tahoma"/>
        <family val="2"/>
      </rPr>
      <t xml:space="preserve">OU </t>
    </r>
    <r>
      <rPr>
        <sz val="9"/>
        <rFont val="Tahoma"/>
        <family val="2"/>
      </rPr>
      <t>query criada e disponibilizada para o usuário;</t>
    </r>
  </si>
  <si>
    <t>GE13</t>
  </si>
  <si>
    <t>1. Perfil de acesso criado e funcional.
2. Base de conhecimento sobre perfis de acesso atualizada.</t>
  </si>
  <si>
    <t>GE14</t>
  </si>
  <si>
    <t>Tela que afeta transação de negócio.</t>
  </si>
  <si>
    <t>1. Parametrização realizada e devidamente testada.</t>
  </si>
  <si>
    <t>GE15</t>
  </si>
  <si>
    <t>Criação de Empresa, Unidade de Negócios, ID Set ou de classificações contábeis flexíveis.</t>
  </si>
  <si>
    <t>GE16</t>
  </si>
  <si>
    <t>1. Propriedade parametrizada e devidamente testada.</t>
  </si>
  <si>
    <t>GE17</t>
  </si>
  <si>
    <t>1. Carga de dados realizada e verificada.</t>
  </si>
  <si>
    <t>GE18</t>
  </si>
  <si>
    <t>1. Extração de dados realizada e verificada.</t>
  </si>
  <si>
    <t>GE19</t>
  </si>
  <si>
    <t>Por elemento de folha criado</t>
  </si>
  <si>
    <t>1. Elemento de Folha criado
2. Base de conhecimento sobre Elementos de Folha atualizada.</t>
  </si>
  <si>
    <t>GE20</t>
  </si>
  <si>
    <t xml:space="preserve">Criação / Alteração de Voucher
</t>
  </si>
  <si>
    <t>Por voucher criado / ajustado</t>
  </si>
  <si>
    <t xml:space="preserve">1. Voucher com elementos correspondentes para envio de pagamento no FSCM
</t>
  </si>
  <si>
    <t>GE21</t>
  </si>
  <si>
    <t xml:space="preserve">Criação / Alteração de vínculo do elemento
</t>
  </si>
  <si>
    <t>Por vínculo de elemento criado / ajustado</t>
  </si>
  <si>
    <t>1. Vínculos dos elementos atrelados para que possam ser utilizados nos relatórios de folha de pagamento.</t>
  </si>
  <si>
    <t>GE22</t>
  </si>
  <si>
    <t>Criação / Alteração contábil de elemento.</t>
  </si>
  <si>
    <t>Por elemento contábil criado / ajustado</t>
  </si>
  <si>
    <t>1. Conta contábil com vínculo no grupo contábil, após classificação de elementos pagamento</t>
  </si>
  <si>
    <t>PE23</t>
  </si>
  <si>
    <t>Soluções Peoplesoft</t>
  </si>
  <si>
    <t>Atualização de Módulos do ERP com aplicação de patch</t>
  </si>
  <si>
    <t>2. Realizar eventuais correções ou ajustes necessários;</t>
  </si>
  <si>
    <t>PE24</t>
  </si>
  <si>
    <t>Atualização de Módulos do ERP com aplicação de bundle, patchset ou Product Upgrade</t>
  </si>
  <si>
    <t>PE25</t>
  </si>
  <si>
    <t>Por campo criado</t>
  </si>
  <si>
    <t>1. Campo criado ou alterado de acordo com a especificação</t>
  </si>
  <si>
    <t>PE26</t>
  </si>
  <si>
    <t>Auditoria por Campos / Registros</t>
  </si>
  <si>
    <t>Por trilha de auditoria criada</t>
  </si>
  <si>
    <t>1. Trilha de auditoria criada para campos e/ ou registros</t>
  </si>
  <si>
    <t>PE27</t>
  </si>
  <si>
    <t>Record SQL Table / Derived / Work</t>
  </si>
  <si>
    <t>Por Record criado / alterado ou removido</t>
  </si>
  <si>
    <t>1. Records criados ou alterados ou removidos.</t>
  </si>
  <si>
    <t>PE28</t>
  </si>
  <si>
    <t>Por Record view criado / alterado ou removido</t>
  </si>
  <si>
    <t>1. Records view criados ou alterados ou removidos.</t>
  </si>
  <si>
    <t>PE29</t>
  </si>
  <si>
    <t>Por página criada ou alterada</t>
  </si>
  <si>
    <t>1. Páginas criadas conforme especificação.</t>
  </si>
  <si>
    <t>PE30</t>
  </si>
  <si>
    <t>Por componente criado ou alterado</t>
  </si>
  <si>
    <t>PE31</t>
  </si>
  <si>
    <t>Por Peoplecode criado ou alterado</t>
  </si>
  <si>
    <t>1. PeopleCodes criados / alterados</t>
  </si>
  <si>
    <t>PE32</t>
  </si>
  <si>
    <t>Por application engine criado ou alterado</t>
  </si>
  <si>
    <t>1. Application Engines criados / alterados - adição e/ou ajuste de regras para ajuste/correção de um processamento de informação ou geração de relatorio/arquivo.</t>
  </si>
  <si>
    <t>PE33</t>
  </si>
  <si>
    <t>Por application package criado ou alterado</t>
  </si>
  <si>
    <t>1. Application Packages criados / alterados</t>
  </si>
  <si>
    <t>PE34</t>
  </si>
  <si>
    <t>Por relatório criado</t>
  </si>
  <si>
    <t>PE35</t>
  </si>
  <si>
    <t>PE36</t>
  </si>
  <si>
    <t>Criação / Alteração relatórios SQR com ou sem procedures.</t>
  </si>
  <si>
    <t>PE37</t>
  </si>
  <si>
    <t>Por workflow criado</t>
  </si>
  <si>
    <t>PE38</t>
  </si>
  <si>
    <t>PE39</t>
  </si>
  <si>
    <t>PE40</t>
  </si>
  <si>
    <t>Por filelayout criado ou customizado</t>
  </si>
  <si>
    <t>1. FileLayouts criado / alterado</t>
  </si>
  <si>
    <t>PE41</t>
  </si>
  <si>
    <t>Por integration broker criado / alterado</t>
  </si>
  <si>
    <t>1. Integration Brokers criado / alterado</t>
  </si>
  <si>
    <t>PE42</t>
  </si>
  <si>
    <t>Por mensagem alterada / criada</t>
  </si>
  <si>
    <t>1. Mensagem para Operação de Serviço criada / alterada</t>
  </si>
  <si>
    <t>PE43</t>
  </si>
  <si>
    <t>Por URL configurada</t>
  </si>
  <si>
    <t>1. URL configurada</t>
  </si>
  <si>
    <t>PE44</t>
  </si>
  <si>
    <t>Por index criado</t>
  </si>
  <si>
    <t>1.  Index Criado / alterado</t>
  </si>
  <si>
    <t>PE45</t>
  </si>
  <si>
    <t>Por translate criado / alterado</t>
  </si>
  <si>
    <t>1. Translate criado / alterado</t>
  </si>
  <si>
    <t>PE46</t>
  </si>
  <si>
    <t>Por menu criado / alterado</t>
  </si>
  <si>
    <t>1. Menu criado / alterado ou componente no Menu incluído novas paginas para serem utilizadas no Peoplesoft vinculadas</t>
  </si>
  <si>
    <t>PE47</t>
  </si>
  <si>
    <t>Por mensagem ou catálogo de mensagem criado / alterado</t>
  </si>
  <si>
    <t>1. Mensagem em Catalogo de Mensagem criada / alterada.
Mensagens de avisos/erros nas paginas do peoplesoft com descritivos de nome de grids de forma parametrizavel exibidas da foma esperada.</t>
  </si>
  <si>
    <t>HP48</t>
  </si>
  <si>
    <t>Soluções Hyperion</t>
  </si>
  <si>
    <t>HP49</t>
  </si>
  <si>
    <t>Por formulário criado ou alterado</t>
  </si>
  <si>
    <t>1. Formulários criados ou alterados de acordo com as especificações</t>
  </si>
  <si>
    <t>HP50</t>
  </si>
  <si>
    <t>HP51</t>
  </si>
  <si>
    <t>HP52</t>
  </si>
  <si>
    <t>HP53</t>
  </si>
  <si>
    <t>HP54</t>
  </si>
  <si>
    <t>HP55</t>
  </si>
  <si>
    <t>HP56</t>
  </si>
  <si>
    <t>HP57</t>
  </si>
  <si>
    <t>HP58</t>
  </si>
  <si>
    <t>HP59</t>
  </si>
  <si>
    <t>HP60</t>
  </si>
  <si>
    <t>HP61</t>
  </si>
  <si>
    <t>Soluções Thomson</t>
  </si>
  <si>
    <t>Parametrização de dados / sistema / funcionalidade</t>
  </si>
  <si>
    <t>Desenvolvimento - ONESOURCE TAX ONE</t>
  </si>
  <si>
    <t>VALOR HST ESTIMADA</t>
  </si>
  <si>
    <t>VALOR UST PREGÃO</t>
  </si>
  <si>
    <t>AÇÃO</t>
  </si>
  <si>
    <t>FATOR</t>
  </si>
  <si>
    <t>INCLUSÃO</t>
  </si>
  <si>
    <t>MANUTENÇÃO</t>
  </si>
  <si>
    <t>EXCLUSÃO</t>
  </si>
  <si>
    <t>PERFIS PROFISSIONAIS</t>
  </si>
  <si>
    <t>FATOR DE AJUSTE</t>
  </si>
  <si>
    <t>Líder Funcional / Analista de Negócios (júnior)</t>
  </si>
  <si>
    <t>Líder Desenvolvimento / Arquiteto (júnior)</t>
  </si>
  <si>
    <t>Líder Desenvolvimento / Arquiteto (pleno)</t>
  </si>
  <si>
    <t>Líder Desenvolvimento / Arquiteto (Sênior)</t>
  </si>
  <si>
    <t>Especialista PeopleSoft</t>
  </si>
  <si>
    <t>Gestor PeopleSoft</t>
  </si>
  <si>
    <t>HST máximo da atividade (Esforço estimado X Fator de ajuste do Perfil Profissional)</t>
  </si>
  <si>
    <t>Deflator alteração / manutenção</t>
  </si>
  <si>
    <t>HST Exclusão máximo (HST atividade X deflator)</t>
  </si>
  <si>
    <t>HST máximo alteração / manutenção (HST atividade X deflator)</t>
  </si>
  <si>
    <t>Por menu criado ou alterado</t>
  </si>
  <si>
    <t>Por smart list criada ou alterada</t>
  </si>
  <si>
    <t>Por lista de tarefa criada ou alterada</t>
  </si>
  <si>
    <t>1. Menus criados ou alterados de acordo com as especificações.</t>
  </si>
  <si>
    <t>1. Smart Lists criadas ou alteradas de acordo com as especificações</t>
  </si>
  <si>
    <t>1. Tarefa ou Lista de Tarefa criada ou alterada de acordo com as especificações.</t>
  </si>
  <si>
    <t>Por lista variável criada</t>
  </si>
  <si>
    <t>Parametrização de fluxo de aprovação de Hierarquia da Unidade de Planejamento</t>
  </si>
  <si>
    <t>Por dimensão criada</t>
  </si>
  <si>
    <t>1. Variável criada de acordo com as especificações.</t>
  </si>
  <si>
    <t>1.Fluxo parametrizado com as hierarquias criadas ou alteradas de acordo com as especificações.</t>
  </si>
  <si>
    <t>1. Membro ou estrutura hierárquica criado ou alterado de acordo com as especificações.</t>
  </si>
  <si>
    <t>1. Dimensão criada de acordo com as especificações.</t>
  </si>
  <si>
    <t>1. Configuração incluida de acordo com as especificações.</t>
  </si>
  <si>
    <t>1. Regra de negócio criada ou alterada de acordo com as especificações.</t>
  </si>
  <si>
    <t>TH62</t>
  </si>
  <si>
    <t>TH63</t>
  </si>
  <si>
    <t>TH64</t>
  </si>
  <si>
    <t>TH65</t>
  </si>
  <si>
    <t>Por nova obrigação parametrizada na interface (tela)</t>
  </si>
  <si>
    <t>1. Conjuntos de regras alterados ou criados de acordo com as especificações.</t>
  </si>
  <si>
    <t>1. Relatório do Financial Report alterado ou criado de acordo com as especificações.</t>
  </si>
  <si>
    <t>1. Informações disponibilizadas na interface de acordo com as especificações.</t>
  </si>
  <si>
    <t>1. Parametrização realizada na Interface de acordo com as especificações.</t>
  </si>
  <si>
    <t>1. Plano de testes elaborado e aprovado;
2. Criação de massa de testes para realização dos testes pela equipe da contratada e / ou da Finep.</t>
  </si>
  <si>
    <t>Testes funcionais execução.</t>
  </si>
  <si>
    <t>Elaboração de Roteiro de testes e massa de dados.</t>
  </si>
  <si>
    <t>Por plano de teste executado</t>
  </si>
  <si>
    <t>TH66</t>
  </si>
  <si>
    <t>TH67</t>
  </si>
  <si>
    <t>TH68</t>
  </si>
  <si>
    <t>TH69</t>
  </si>
  <si>
    <t>Parametrização - Interdados</t>
  </si>
  <si>
    <t>Ajustes Tecnicos integrações (interfaces)</t>
  </si>
  <si>
    <t xml:space="preserve">1. Especificação Funcional completa e aprovada, contendo requisitos, regras de negócio e cenários de teste, conforme padrão definido pela Finep.
2. Ata das reuniões realizadas </t>
  </si>
  <si>
    <t xml:space="preserve">1. Especificação Técnica completa e aprovada, contendo desenho e descrição da solução e casos de testes, conforme padrão definido pela Finep.
2.Solução apresentada e validada pela(s) área(s) de negócio
</t>
  </si>
  <si>
    <t>Criação / alteração de Elemento de Folha</t>
  </si>
  <si>
    <t>Atividades mínimas</t>
  </si>
  <si>
    <t>Perfil profissional</t>
  </si>
  <si>
    <t>1. Execução dos testes de acordo com o plano proposto, com a realização de ajustes no plano caso seja necessário;
2. Evidências dos testes realizados.</t>
  </si>
  <si>
    <t>1. Atualização do módulo realizada
2. Documentação técnica atualizada
3. Evidências dos testes realizados, incluindo resultados obtidos, registro da correção da falhas identificadas, etc 
4. Massa de testes disponibilizada para homologação pelo usuário, quando prevista na Ordem de Serviço.</t>
  </si>
  <si>
    <t xml:space="preserve">1. Plano de testes elaborado e aprovado;
2. Massa de testes criada para realização dos testes pela equipe da contratada e / ou da Finep.
</t>
  </si>
  <si>
    <t>1. Componente interfaces criados</t>
  </si>
  <si>
    <t xml:space="preserve"> - Atualização de componentes do ONESOURCE;
 - Atualização, com aplicacação de versões disponibilizadas pelo fabricante. 
Sua utilização já pressupõe a realização de testes funcionais, razão pela qual não cabe a adoção mútua dos itens em uma mesma demanda.
A aplicação da atualização, bem como rotinas necessárias, constitui atividade do subitem S1D.</t>
  </si>
  <si>
    <r>
      <t xml:space="preserve"> - Criação de dimensão atributo numa aplicação e associação com a dimensão de membro; </t>
    </r>
    <r>
      <rPr>
        <b/>
        <sz val="9"/>
        <color theme="1"/>
        <rFont val="Tahoma"/>
        <family val="2"/>
      </rPr>
      <t xml:space="preserve">OU </t>
    </r>
    <r>
      <rPr>
        <sz val="9"/>
        <color theme="1"/>
        <rFont val="Tahoma"/>
        <family val="2"/>
      </rPr>
      <t xml:space="preserve">
 - Criação da dimensão de membro.</t>
    </r>
  </si>
  <si>
    <r>
      <t xml:space="preserve"> - Inclusão de novo membro na dimensão; </t>
    </r>
    <r>
      <rPr>
        <b/>
        <sz val="9"/>
        <color theme="1"/>
        <rFont val="Tahoma"/>
        <family val="2"/>
      </rPr>
      <t xml:space="preserve">OU
</t>
    </r>
    <r>
      <rPr>
        <sz val="9"/>
        <color theme="1"/>
        <rFont val="Tahoma"/>
        <family val="2"/>
      </rPr>
      <t xml:space="preserve"> - Alteração de membro existente; </t>
    </r>
    <r>
      <rPr>
        <b/>
        <sz val="9"/>
        <color theme="1"/>
        <rFont val="Tahoma"/>
        <family val="2"/>
      </rPr>
      <t>OU</t>
    </r>
    <r>
      <rPr>
        <sz val="9"/>
        <color theme="1"/>
        <rFont val="Tahoma"/>
        <family val="2"/>
      </rPr>
      <t xml:space="preserve">
 - inclusão ou alteração de estrutura hierárquica de metadados compartilhados ou simples.</t>
    </r>
  </si>
  <si>
    <r>
      <t xml:space="preserve"> - Criação / alteração membros de smart list existente
</t>
    </r>
    <r>
      <rPr>
        <b/>
        <sz val="9"/>
        <color theme="1"/>
        <rFont val="Tahoma"/>
        <family val="2"/>
      </rPr>
      <t xml:space="preserve">OU
</t>
    </r>
    <r>
      <rPr>
        <sz val="9"/>
        <color theme="1"/>
        <rFont val="Tahoma"/>
        <family val="2"/>
      </rPr>
      <t xml:space="preserve"> - Criação de smart list com membros e associação ao membro da dimensão destino.</t>
    </r>
  </si>
  <si>
    <r>
      <t xml:space="preserve"> - Criação / alteração de formulários com ou sem criação de linhas e colunas; 
</t>
    </r>
    <r>
      <rPr>
        <b/>
        <sz val="9"/>
        <color theme="1"/>
        <rFont val="Tahoma"/>
        <family val="2"/>
      </rPr>
      <t>OU</t>
    </r>
    <r>
      <rPr>
        <sz val="9"/>
        <color theme="1"/>
        <rFont val="Tahoma"/>
        <family val="2"/>
      </rPr>
      <t xml:space="preserve">
 - Alteração da seleção de membros de 1 formulário com variação da quantidade de dimensões.</t>
    </r>
  </si>
  <si>
    <t xml:space="preserve"> - Atualização de componentes do HYPERION;
 - Atualização com aplicação de versões disponibilizadas pelo fabricante. 
Sua utilização já pressupõe a realização de testes funcionais, razão pela qual não cabe a adoção mútua dos itens em uma mesma demanda.
A aplicação da atualização, bem como rotinas necessárias, constitui atividade do subitem S1C.</t>
  </si>
  <si>
    <r>
      <t xml:space="preserve"> - Criação / alteração de Workflow - Business Process com ou sem eventos e notificação, com ou sem listas de trabalho. 
</t>
    </r>
    <r>
      <rPr>
        <b/>
        <sz val="9"/>
        <color theme="1"/>
        <rFont val="Tahoma"/>
        <family val="2"/>
      </rPr>
      <t xml:space="preserve">OU
</t>
    </r>
    <r>
      <rPr>
        <sz val="9"/>
        <color theme="1"/>
        <rFont val="Tahoma"/>
        <family val="2"/>
      </rPr>
      <t xml:space="preserve"> - Criação de business process com vários eventos, notificação e lista de trabalho.</t>
    </r>
  </si>
  <si>
    <r>
      <t xml:space="preserve"> Criação /alteração de relatório Crystal com queries, com ou sem linhas variáveis, com ou sem validação </t>
    </r>
    <r>
      <rPr>
        <b/>
        <sz val="9"/>
        <color theme="1"/>
        <rFont val="Tahoma"/>
        <family val="2"/>
      </rPr>
      <t xml:space="preserve">OU </t>
    </r>
    <r>
      <rPr>
        <sz val="9"/>
        <color theme="1"/>
        <rFont val="Tahoma"/>
        <family val="2"/>
      </rPr>
      <t>com inclusão de campo tipo long ou inclusão de imagem.</t>
    </r>
  </si>
  <si>
    <t xml:space="preserve"> - Criação / alteração de processo Application package com ou sem importação de classes de outros packages ou não.
 - Criação / ateração de aplication package utilizando conceitos de orientação a objetos ou variáveis dinâmicas.</t>
  </si>
  <si>
    <r>
      <t xml:space="preserve"> - Criação / alteração de processo Application engine com ou sem seção ou steps; </t>
    </r>
    <r>
      <rPr>
        <b/>
        <sz val="9"/>
        <color theme="1"/>
        <rFont val="Tahoma"/>
        <family val="2"/>
      </rPr>
      <t>OU</t>
    </r>
    <r>
      <rPr>
        <sz val="9"/>
        <color theme="1"/>
        <rFont val="Tahoma"/>
        <family val="2"/>
      </rPr>
      <t xml:space="preserve">
 - Criação de application engine com mais de 1 record set </t>
    </r>
    <r>
      <rPr>
        <b/>
        <sz val="9"/>
        <color theme="1"/>
        <rFont val="Tahoma"/>
        <family val="2"/>
      </rPr>
      <t>OU</t>
    </r>
    <r>
      <rPr>
        <sz val="9"/>
        <color theme="1"/>
        <rFont val="Tahoma"/>
        <family val="2"/>
      </rPr>
      <t xml:space="preserve"> com biblioteca </t>
    </r>
    <r>
      <rPr>
        <b/>
        <sz val="9"/>
        <color theme="1"/>
        <rFont val="Tahoma"/>
        <family val="2"/>
      </rPr>
      <t>OU</t>
    </r>
    <r>
      <rPr>
        <sz val="9"/>
        <color theme="1"/>
        <rFont val="Tahoma"/>
        <family val="2"/>
      </rPr>
      <t xml:space="preserve"> com temporary tables.
</t>
    </r>
  </si>
  <si>
    <r>
      <t xml:space="preserve"> - Inclusão de novas configurações do ERPi por ambiente destino, com alteração de parâmetros de uma regra para importação ou exportação de valores utilizando origem e destino novos ou  existentes; 
</t>
    </r>
    <r>
      <rPr>
        <b/>
        <sz val="9"/>
        <color theme="1"/>
        <rFont val="Tahoma"/>
        <family val="2"/>
      </rPr>
      <t>OU</t>
    </r>
    <r>
      <rPr>
        <sz val="9"/>
        <color theme="1"/>
        <rFont val="Tahoma"/>
        <family val="2"/>
      </rPr>
      <t xml:space="preserve">
 - Criação da configuração de nova origem ou destino contemplando as parametrizações existentes.</t>
    </r>
  </si>
  <si>
    <t xml:space="preserve"> - Elaboração de Manuais de Usuário ou Administrador contemplando a funcionalidade criada ou alterada;
 - Manual do Usuário deve ser construído orientado aos processos do requisitante e sua operação no sistema.</t>
  </si>
  <si>
    <t xml:space="preserve"> - Ajuste ou Criação contábil: 
 - Vinculação do elemento à um agrupamento contábil existente ou criação de um novo agrupamento contábil para o elemento no HCM</t>
  </si>
  <si>
    <r>
      <t xml:space="preserve"> - Criação de Records View com ou sem critérios sql em uma ou mais tabelas, com ou sem união de tabelas; </t>
    </r>
    <r>
      <rPr>
        <b/>
        <sz val="9"/>
        <color theme="1"/>
        <rFont val="Tahoma"/>
        <family val="2"/>
      </rPr>
      <t>OU</t>
    </r>
    <r>
      <rPr>
        <sz val="9"/>
        <color theme="1"/>
        <rFont val="Tahoma"/>
        <family val="2"/>
      </rPr>
      <t xml:space="preserve">
 - Inclusão, alteração ou remoção de campo em record view; </t>
    </r>
    <r>
      <rPr>
        <b/>
        <sz val="9"/>
        <color theme="1"/>
        <rFont val="Tahoma"/>
        <family val="2"/>
      </rPr>
      <t xml:space="preserve">OU
</t>
    </r>
    <r>
      <rPr>
        <sz val="9"/>
        <color theme="1"/>
        <rFont val="Tahoma"/>
        <family val="2"/>
      </rPr>
      <t xml:space="preserve"> - Criação de record view como Dinamic View.</t>
    </r>
  </si>
  <si>
    <r>
      <t xml:space="preserve"> - Criação / alteração de Pagina Principal ou secundária com o nível solicitado;  </t>
    </r>
    <r>
      <rPr>
        <b/>
        <sz val="9"/>
        <color theme="1"/>
        <rFont val="Tahoma"/>
        <family val="2"/>
      </rPr>
      <t>OU</t>
    </r>
    <r>
      <rPr>
        <sz val="9"/>
        <color theme="1"/>
        <rFont val="Tahoma"/>
        <family val="2"/>
      </rPr>
      <t xml:space="preserve">
 - Alteração de lay-out de página; </t>
    </r>
    <r>
      <rPr>
        <b/>
        <sz val="9"/>
        <color theme="1"/>
        <rFont val="Tahoma"/>
        <family val="2"/>
      </rPr>
      <t xml:space="preserve">OU
</t>
    </r>
    <r>
      <rPr>
        <sz val="9"/>
        <color theme="1"/>
        <rFont val="Tahoma"/>
        <family val="2"/>
      </rPr>
      <t xml:space="preserve"> </t>
    </r>
    <r>
      <rPr>
        <b/>
        <sz val="9"/>
        <color theme="1"/>
        <rFont val="Tahoma"/>
        <family val="2"/>
      </rPr>
      <t>-</t>
    </r>
    <r>
      <rPr>
        <sz val="9"/>
        <color theme="1"/>
        <rFont val="Tahoma"/>
        <family val="2"/>
      </rPr>
      <t xml:space="preserve"> Criação de página com subpages</t>
    </r>
    <r>
      <rPr>
        <b/>
        <sz val="9"/>
        <color theme="1"/>
        <rFont val="Tahoma"/>
        <family val="2"/>
      </rPr>
      <t>; OU</t>
    </r>
    <r>
      <rPr>
        <sz val="9"/>
        <color theme="1"/>
        <rFont val="Tahoma"/>
        <family val="2"/>
      </rPr>
      <t xml:space="preserve">
 - G83Criação de página com página secundária.</t>
    </r>
  </si>
  <si>
    <r>
      <t xml:space="preserve">Criação /alteração de relatório BI Publisher com queries, com ou sem linhas variáveis, com ou sem validação </t>
    </r>
    <r>
      <rPr>
        <b/>
        <sz val="9"/>
        <color theme="1"/>
        <rFont val="Tahoma"/>
        <family val="2"/>
      </rPr>
      <t xml:space="preserve">OU </t>
    </r>
    <r>
      <rPr>
        <sz val="9"/>
        <color theme="1"/>
        <rFont val="Tahoma"/>
        <family val="2"/>
      </rPr>
      <t>com inclusão de campo tipo long ou inclusão de imagem.</t>
    </r>
  </si>
  <si>
    <r>
      <t xml:space="preserve"> - Criação / Alteração de Workflow - AWE com e-mail e notificação; </t>
    </r>
    <r>
      <rPr>
        <b/>
        <sz val="9"/>
        <color theme="1"/>
        <rFont val="Tahoma"/>
        <family val="2"/>
      </rPr>
      <t>OU</t>
    </r>
    <r>
      <rPr>
        <sz val="9"/>
        <color theme="1"/>
        <rFont val="Tahoma"/>
        <family val="2"/>
      </rPr>
      <t xml:space="preserve">
 - Criação com validação em application package customizado; </t>
    </r>
    <r>
      <rPr>
        <b/>
        <sz val="9"/>
        <color theme="1"/>
        <rFont val="Tahoma"/>
        <family val="2"/>
      </rPr>
      <t xml:space="preserve">OU </t>
    </r>
    <r>
      <rPr>
        <sz val="9"/>
        <color theme="1"/>
        <rFont val="Tahoma"/>
        <family val="2"/>
      </rPr>
      <t xml:space="preserve">com regras de validação de caminhos </t>
    </r>
    <r>
      <rPr>
        <b/>
        <sz val="9"/>
        <color theme="1"/>
        <rFont val="Tahoma"/>
        <family val="2"/>
      </rPr>
      <t>OU</t>
    </r>
    <r>
      <rPr>
        <sz val="9"/>
        <color theme="1"/>
        <rFont val="Tahoma"/>
        <family val="2"/>
      </rPr>
      <t xml:space="preserve"> com lista de configuração customizada.</t>
    </r>
  </si>
  <si>
    <r>
      <t xml:space="preserve"> - Alteração de texto ou objeto de menu existente; </t>
    </r>
    <r>
      <rPr>
        <b/>
        <sz val="9"/>
        <color theme="1"/>
        <rFont val="Tahoma"/>
        <family val="2"/>
      </rPr>
      <t xml:space="preserve">OU </t>
    </r>
    <r>
      <rPr>
        <sz val="9"/>
        <color theme="1"/>
        <rFont val="Tahoma"/>
        <family val="2"/>
      </rPr>
      <t xml:space="preserve">
 - Inclusão de sub-menu em menu já existente; </t>
    </r>
    <r>
      <rPr>
        <b/>
        <sz val="9"/>
        <color theme="1"/>
        <rFont val="Tahoma"/>
        <family val="2"/>
      </rPr>
      <t>OU</t>
    </r>
    <r>
      <rPr>
        <sz val="9"/>
        <color theme="1"/>
        <rFont val="Tahoma"/>
        <family val="2"/>
      </rPr>
      <t xml:space="preserve">
 - Criação de novo menu com ou sem sub-menus e/ou associação de formulários simples.</t>
    </r>
  </si>
  <si>
    <r>
      <t xml:space="preserve"> - Parametrização de um Fluxo de Aprovação por ambiente destino, com inclusão ou alteração de grupos em hierarquia existente;  
</t>
    </r>
    <r>
      <rPr>
        <b/>
        <sz val="9"/>
        <color theme="1"/>
        <rFont val="Tahoma"/>
        <family val="2"/>
      </rPr>
      <t>OU</t>
    </r>
    <r>
      <rPr>
        <sz val="9"/>
        <color theme="1"/>
        <rFont val="Tahoma"/>
        <family val="2"/>
      </rPr>
      <t xml:space="preserve">
 - Alteração no modelo de hierarquia existente; </t>
    </r>
    <r>
      <rPr>
        <b/>
        <sz val="9"/>
        <color theme="1"/>
        <rFont val="Tahoma"/>
        <family val="2"/>
      </rPr>
      <t>OU</t>
    </r>
    <r>
      <rPr>
        <sz val="9"/>
        <color theme="1"/>
        <rFont val="Tahoma"/>
        <family val="2"/>
      </rPr>
      <t xml:space="preserve">
 - Criação de hierarquia utilizando ou não dimensões.</t>
    </r>
  </si>
  <si>
    <r>
      <t xml:space="preserve"> - Criação ou alteração de regra de negócio de consolidação ou cópia de valores; </t>
    </r>
    <r>
      <rPr>
        <b/>
        <sz val="9"/>
        <color theme="1"/>
        <rFont val="Tahoma"/>
        <family val="2"/>
      </rPr>
      <t>OU</t>
    </r>
    <r>
      <rPr>
        <sz val="9"/>
        <color theme="1"/>
        <rFont val="Tahoma"/>
        <family val="2"/>
      </rPr>
      <t xml:space="preserve"> 
 - Criação ou alteração de regra de negócio de transformação de valores com ou sem parâmetros.</t>
    </r>
  </si>
  <si>
    <t xml:space="preserve">1. Elaborar minuta do treinamento para aprovação da Finep;
</t>
  </si>
  <si>
    <t>1. Elaborar manuais conforme solução proposta nas especificações técnica e funcional.</t>
  </si>
  <si>
    <t>1. Avaliar a estrutura de elementos existentes para manutenção otimizada;</t>
  </si>
  <si>
    <t xml:space="preserve">5. Produzir evidências que garantam que a atualização não comprometeu a integridade nem seu correto funcionamento. </t>
  </si>
  <si>
    <t xml:space="preserve">1. Criar Mensagem;
</t>
  </si>
  <si>
    <t>2. Criar Operação de Serviço;</t>
  </si>
  <si>
    <t>1. Criar Plano de Testes, de acordo com os cenários e casos de testes identificados;</t>
  </si>
  <si>
    <t>2. Criar Massa de Testes.</t>
  </si>
  <si>
    <t>1. Criar a(s) Record View(s);</t>
  </si>
  <si>
    <t>1. Criar / Alterar o(s) Peoplecode(s);</t>
  </si>
  <si>
    <t>1. Criar/ Alterar o(s) Application Engine(s);</t>
  </si>
  <si>
    <t>1. Criar / Alterar o(s) Application Package(s);</t>
  </si>
  <si>
    <t>1. Criar / Alterar Smart Lists(s);</t>
  </si>
  <si>
    <t>1. Criar a(s) Configuração(ões);</t>
  </si>
  <si>
    <t>1. Criar Financial Report(s);</t>
  </si>
  <si>
    <t>1. Criar Plano de Testes com base nos  cenários identificados;</t>
  </si>
  <si>
    <t>3. Realizar apresentação da solução.</t>
  </si>
  <si>
    <t>1. Criar Integration Broker(s);</t>
  </si>
  <si>
    <t>1. Realizar Testes;</t>
  </si>
  <si>
    <t>3. Realizar Treinamento.</t>
  </si>
  <si>
    <t xml:space="preserve">1. Consolidar as Customizações e Parametrizações;
</t>
  </si>
  <si>
    <t>2. Criar Perfil, avaliando os possíveis impactos na solução;</t>
  </si>
  <si>
    <t>2. Realizar reuniões de refinamento  (se necessário), entrevistas ou utilização de outras técnicas para complementar as informações, requisitos e regras de negócio não mencionados explicitamente pelos usuários;</t>
  </si>
  <si>
    <t>3. Identificar cenários de teste;</t>
  </si>
  <si>
    <t>1. Realizar as Parametrizações;</t>
  </si>
  <si>
    <t>1. Realizar as Pametrizações;</t>
  </si>
  <si>
    <t>2. Criar Elemento, avaliando os possíveis impactos na solução;</t>
  </si>
  <si>
    <t>3. Realizar a verificação para garantir que o resultado da implantação encontra-se funcional.</t>
  </si>
  <si>
    <t>3. Realizar a verificação para garantir que o perfil criado encontra-se funcional;</t>
  </si>
  <si>
    <t>3. Realizar a verificação para garantir que o resultado da parametrização encontra-se funcional.</t>
  </si>
  <si>
    <t>3. Realizar a verificação para garantir que o resultado da implantação encontra-se funcional;</t>
  </si>
  <si>
    <t xml:space="preserve">3. Realizar a verificação funcional e realização de testes no módulo atualizado e nos relacionados em decorrência de integrações; </t>
  </si>
  <si>
    <t xml:space="preserve">2. Realizar Carga de Dados; </t>
  </si>
  <si>
    <t>5. Criar o Pacote do Projeto.</t>
  </si>
  <si>
    <t>1. Criar a(s) Informação(ões);</t>
  </si>
  <si>
    <t>1. Criar / Alterar o(s) Formulários(s);</t>
  </si>
  <si>
    <t>1. Criar / Alterar o(s) Campo(s);</t>
  </si>
  <si>
    <t>1. Criar / Alterar o(s) Menu(s);</t>
  </si>
  <si>
    <t>1. Criar / Alterar a(s) Páginas(s);</t>
  </si>
  <si>
    <t>1. Criar / Alterar o(s) Workflow(s);</t>
  </si>
  <si>
    <t>1. Criar a(s) Dimensão(ões);</t>
  </si>
  <si>
    <t>1. Criar o(s) Conjunto(s) de Regras;</t>
  </si>
  <si>
    <t>Por conjunto regras criado ou alterado</t>
  </si>
  <si>
    <t>1. Criar / Alterar o(s) Componente de Interface(s);</t>
  </si>
  <si>
    <t>1. Criar/ Alterar o(s) Formulários(s);</t>
  </si>
  <si>
    <t>1. Criar a(s) Variável(is);</t>
  </si>
  <si>
    <t>1. Criar a(s) Trilha(s) de Auditoria com os campos e registros necessários;</t>
  </si>
  <si>
    <t>1. Criar / Alterar / Remover o(s) Campo(s);</t>
  </si>
  <si>
    <t>1. Criar o(s) Relatório(s);</t>
  </si>
  <si>
    <t>1. Criar a(s) Referência(s);</t>
  </si>
  <si>
    <t>1. Criar o(s) Membro(s);</t>
  </si>
  <si>
    <t>3. Realizar a verificação funcional da carga realizada.</t>
  </si>
  <si>
    <t>3. Realizar a verificação funcional da extração realizada.</t>
  </si>
  <si>
    <t>Por plano de testes e massa de dados criados</t>
  </si>
  <si>
    <t>Por implementação realizada</t>
  </si>
  <si>
    <t>Por implementação realizada no código fonte da interface</t>
  </si>
  <si>
    <t>Por relatório do Financial Report criado ou alterado</t>
  </si>
  <si>
    <t>Por atualização de módulo realizada</t>
  </si>
  <si>
    <t>Por regra de negócio criada ou alterada</t>
  </si>
  <si>
    <t>Por configuração realizada</t>
  </si>
  <si>
    <t>Por membro ou estrutura hierárquica incluido ou alterado</t>
  </si>
  <si>
    <t>Por fluxo parametrizado com hierarquia criada ou alterada</t>
  </si>
  <si>
    <t>Por referência criada ou alterada</t>
  </si>
  <si>
    <t>Por atualização de módulo realizada com bundle, patchset ou product upgrade aplicado</t>
  </si>
  <si>
    <t>Por atualização de módulo realizada com Patch aplicado</t>
  </si>
  <si>
    <t>Por parametrização para extração de dados realizada</t>
  </si>
  <si>
    <t>Por parametrização para carga de dados realizada</t>
  </si>
  <si>
    <t>Por parametrização realizada</t>
  </si>
  <si>
    <t>Por perfil de acesso criado</t>
  </si>
  <si>
    <t>Por projeto - Admite-se apenas um deploy por projeto</t>
  </si>
  <si>
    <t>Por projeto - Admite-se apenas um pacote por projeto</t>
  </si>
  <si>
    <t>Por interface (tela)</t>
  </si>
  <si>
    <t>1. Criar / Alterar Index;</t>
  </si>
  <si>
    <t>1. Criar / Alterar Translate(s);</t>
  </si>
  <si>
    <t>4. Realizar a verificação funcional para garantir que o resultado encontra-se funcional;</t>
  </si>
  <si>
    <t>2. Realizar a verificação para garantir que o resultado do fluxo parametrizado realiza as tarefas esperadas.</t>
  </si>
  <si>
    <t>2. Realizar a verificação para garantir que o resultado da consulta desenvolvida recupera as informações desejadas.</t>
  </si>
  <si>
    <t>2. Realizar a verificação para garantir que o resultado da implantação encontra-se funcional.</t>
  </si>
  <si>
    <t>1. Avaliar a Especificação Funcional preenchida pela(s) unidade(s) de negócio requisitante(s);</t>
  </si>
  <si>
    <t>1. Avaliar as ações técnicas a serem realizadas para solução do problema, partindo da especificação funcional preenchida com requisitos, regras de negócio e cenários de teste;</t>
  </si>
  <si>
    <t>1. Avaliar a estrutrura de perfis existentes para manutenção otimizada;</t>
  </si>
  <si>
    <t>4. Registrar as informações sobre o(s) perfil (s) de acesso criados em meio que possa ser editado de modo compartilhado junto à Finep.</t>
  </si>
  <si>
    <t>1. Avaliar os vouchers existentes para manutenção otimizada;</t>
  </si>
  <si>
    <t>1. Avaliar a vinculação de elementos existentes, em lista de relatórios da folha, para manutenção otimizada;</t>
  </si>
  <si>
    <t>1. Avaliar a viculação de elementos a um grupamento contábil existentes para manutenção otimizada;</t>
  </si>
  <si>
    <t>2. Realizar a comparação de objetos;</t>
  </si>
  <si>
    <t>1. Criar (as) Regras(s);</t>
  </si>
  <si>
    <t>1. Preparar os dados a serem carregados;</t>
  </si>
  <si>
    <t>1. Criar a(s) Lista(s);</t>
  </si>
  <si>
    <t>1. Criar o Menu ou Incluir componente(s) de menu ou Alterar Componente(s) de Menu;</t>
  </si>
  <si>
    <t>1. Criar o(s) Fluxo(s);</t>
  </si>
  <si>
    <t>2. Realizar os ajustes de voucher, avaliando os possíveis impactos na solução;</t>
  </si>
  <si>
    <t>2. Realizar os ajustes nos vinculos dos elementos, avaliando os possíveis impactos na solução;</t>
  </si>
  <si>
    <t>2. Realizar os ajustes do elemento em grupos contábeis, avaliando os possíveis impactos na solução;</t>
  </si>
  <si>
    <t xml:space="preserve">2. Realizar o registro do desenho e descrição solução a ser adotada, incluindo parametrizações, customizações, criação ou alteração de elementos, descrição de códigos e casos de testes; </t>
  </si>
  <si>
    <t>2. Realizar a parametrizacão da solução ao realizar implantação nos demais ambientes da trilha;</t>
  </si>
  <si>
    <t>4. Realizar o registro de informações sobre o(s) elemento (s) criados em meio que possa ser editado de modo compartilhado com a Finep.</t>
  </si>
  <si>
    <t>1. Realizar a Carga da Massa de Dados;</t>
  </si>
  <si>
    <t>Memória de cálculo - 
Tempo máximo gasto em cada subatividade executada (horas)</t>
  </si>
  <si>
    <t>1. Avaliar a parametrização solicitada para verificar a viabilidade de execução e a extensão da alteração;</t>
  </si>
  <si>
    <t>2. Realizar as parametrizações das transações de acordo com a especificação;</t>
  </si>
  <si>
    <t>1. Realizar as Parametrizações de acordo com a especificação realizada;</t>
  </si>
  <si>
    <t>4. Realizar o registro de informações sobre o(s) elemento (s) ajustados em meio que possa ser editado de modo compartilhado junto à Finep.</t>
  </si>
  <si>
    <t>1. Realizar a Configuração de URL;</t>
  </si>
  <si>
    <t>2. Realizar os Testes;</t>
  </si>
  <si>
    <t>3. Produzir evidências dos testes realizados.</t>
  </si>
  <si>
    <t>1. Criar a(s) Interface(s);</t>
  </si>
  <si>
    <t>1. Realizar a análise de impacto da atualização;</t>
  </si>
  <si>
    <t>4. Atualizar a documentação técnica das funcionalidades impactadas (não inclui manuais de usuário ou administrator).</t>
  </si>
  <si>
    <t xml:space="preserve">4. Atualizar a documentação técnica das funcionalidades impactadas (não inclui manuais de usuário ou administrator); </t>
  </si>
  <si>
    <t xml:space="preserve">2. Realizar a Extração de Dados; </t>
  </si>
  <si>
    <t>1. Realizar a preparação dos dados a serem extraídos;</t>
  </si>
  <si>
    <t>2. Realizar a verificação para garantir que o resultado da parametrização encontra-se funcional.</t>
  </si>
  <si>
    <t>3. Realizar eventuais ajustes necessários para mesclar alterações;</t>
  </si>
  <si>
    <t>2. Elaborar Material de Treinamento;</t>
  </si>
  <si>
    <t>2. Produzir evidências dos testes realizados.</t>
  </si>
  <si>
    <r>
      <t xml:space="preserve">1. Apoiar os usuários e a equipe de TI da Finep em janelas de pré-homologação ou homologação
</t>
    </r>
    <r>
      <rPr>
        <b/>
        <sz val="9"/>
        <rFont val="Tahoma"/>
        <family val="2"/>
      </rPr>
      <t xml:space="preserve">OU </t>
    </r>
    <r>
      <rPr>
        <sz val="9"/>
        <rFont val="Tahoma"/>
        <family val="2"/>
      </rPr>
      <t xml:space="preserve">Apoiar os usuários em periodos críticos para o negócio
</t>
    </r>
    <r>
      <rPr>
        <b/>
        <sz val="9"/>
        <rFont val="Tahoma"/>
        <family val="2"/>
      </rPr>
      <t>OU</t>
    </r>
    <r>
      <rPr>
        <sz val="9"/>
        <rFont val="Tahoma"/>
        <family val="2"/>
      </rPr>
      <t xml:space="preserve"> Relatar problemas para atuação da equipe técnica no fornecedor (interrompendo a janela programada caso seja erro impeditivo para continuidade dos processos apoiados)
</t>
    </r>
    <r>
      <rPr>
        <b/>
        <sz val="9"/>
        <rFont val="Tahoma"/>
        <family val="2"/>
      </rPr>
      <t>-- SESSÃO DE 4 HORAS --</t>
    </r>
  </si>
  <si>
    <t>2. Realizar eventuais correções e ajustes necessários;</t>
  </si>
  <si>
    <t xml:space="preserve"> - Atualização de componentes do ERP;
 - Atualização com aplicação de versões disponibilizadas pelo fabricante. 
Sua utilização já pressupõe a realização de testes funcionais, razão pela qual não cabe a adoção mútua dos itens em uma mesma demanda.
A aplicação da atualização e as rotinas necessárias, constituem atividades do subitem S1A ou S1B.</t>
  </si>
  <si>
    <t xml:space="preserve"> - Atualização de componentes do ERP;
 - Atualização com aplicação de versões disponibilizadas pelo fabricante. 
Sua utilização já pressupõe a realização de testes funcionais, razão pela qual não cabe a adoção mútua dos itens em uma mesma demanda.
A aplicação da atualização e as rotinas necessárias, constituem atividades do subitem S1A ou S1B</t>
  </si>
  <si>
    <t>1. Criar Mensagem no Catálogo de Mensagem;</t>
  </si>
  <si>
    <t>1. Sistema para importação ou exportação implementado conforme especificação.</t>
  </si>
  <si>
    <t>1. Código fonte na interface implementado conforme especificação.</t>
  </si>
  <si>
    <t>Até a data de entrega da OS</t>
  </si>
  <si>
    <t>- Parametrização de novas obrigações:
- Criação de cadastro em geral (EX:Empresas, Filiais , contador) com parametrização Interdados na Interface.</t>
  </si>
  <si>
    <t xml:space="preserve"> - Criação do plano de teste, conforme definido na MDS-Finep e da massa de testes para que a equipe do fornecedor e / ou da Finep possam realizar a homologação.
</t>
  </si>
  <si>
    <t xml:space="preserve"> - Execução do plano de teste pelo fornecedor, conforme definido na MDS-Finep, com produção de evidências dos testes realizados.
</t>
  </si>
  <si>
    <t xml:space="preserve"> - Disponibilização de profissional da contratada em janela de tempo previamente definida para apoio em atividades de pré-homologação, homologação, operação assistida ou apoio à operação em períodos críticos, mediante solicitação da Finep.
A execução será preferencialmente remota, salvo condições específicas para execução presencial dispostas no Termo de Referência).</t>
  </si>
  <si>
    <t xml:space="preserve"> - Elaboração de material e execução de treinamento
</t>
  </si>
  <si>
    <t xml:space="preserve"> - Gerenciamento da execução das atividades e produção de artefatos de gerenciamento previstos na MDS-Finep, com realização a criterio da Finep</t>
  </si>
  <si>
    <t xml:space="preserve"> - Criação ou ajuste de Voucher no HCM referente a elemento de Folha</t>
  </si>
  <si>
    <t xml:space="preserve"> - Criação / alteração de Elementos de Folha, que pode ter regras e envolver ou não outros elementos.</t>
  </si>
  <si>
    <t xml:space="preserve"> - Parametrização para acesso, recuperação e exibição de dados diretamente das tabelas do aplicativo.</t>
  </si>
  <si>
    <t xml:space="preserve"> - Parametrização para realização de Carga de Dados em componente com ou sem regras ou dependências complexas.</t>
  </si>
  <si>
    <t xml:space="preserve"> - Configuração de parâmetros padrões do sistema, sejam propriedade de usuário ou personalizada.</t>
  </si>
  <si>
    <t xml:space="preserve"> - Parametrizações  para criação de Empresa, Unidade de Negócios, ID Set ou de classificações contábeis flexíveis.
Uma parametrização pode impactar direta ou indiretamente em uma ou mais transações de negócios.</t>
  </si>
  <si>
    <t xml:space="preserve"> - Parametrizações de telas do sistemas que impactam as transações de negócios.
Uma parametrização pode ser realizada em uma ou mais telas e impactar direta ou indiretamente em uma ou mais transações de negócios.</t>
  </si>
  <si>
    <t xml:space="preserve"> - Realização das atividades para entender as necessidades do negócio, expectativas, objetivo a ser alcançado e escopo da demanda;
- Elaboração de documento com a especificação funcional completa.
</t>
  </si>
  <si>
    <t xml:space="preserve"> - Geração de pacote de projeto</t>
  </si>
  <si>
    <t xml:space="preserve"> - Aplicação dos pacotes customizados em ambiente destino</t>
  </si>
  <si>
    <t xml:space="preserve"> - Parametrização de um Fluxo de Aprovação, independente dos ambientes destino envolvidos</t>
  </si>
  <si>
    <r>
      <t xml:space="preserve"> - Parametrização para acesso, recuperação e exibição de dados diretamente das tabelas do aplicativo, </t>
    </r>
    <r>
      <rPr>
        <b/>
        <sz val="9"/>
        <color theme="1"/>
        <rFont val="Tahoma"/>
        <family val="2"/>
      </rPr>
      <t>OU</t>
    </r>
    <r>
      <rPr>
        <sz val="9"/>
        <color theme="1"/>
        <rFont val="Tahoma"/>
        <family val="2"/>
      </rPr>
      <t>;
 - Criação de Query através de tabela de banco de dados</t>
    </r>
  </si>
  <si>
    <t xml:space="preserve"> - Criação de novos perfis de acesso em decorrência da demanda de manutenção evolutiva, incluindo configuração de Funções e Listas de Permisão.
</t>
  </si>
  <si>
    <t xml:space="preserve"> - Criação / Alteração de vínculo do elemento às listas de relatórios no HCM referente a elemento de Folha</t>
  </si>
  <si>
    <r>
      <t xml:space="preserve"> - Criação / Alteração de campos que pode conter: criação / alteração de um campo novo; </t>
    </r>
    <r>
      <rPr>
        <b/>
        <sz val="9"/>
        <color theme="1"/>
        <rFont val="Tahoma"/>
        <family val="2"/>
      </rPr>
      <t xml:space="preserve">OU </t>
    </r>
    <r>
      <rPr>
        <sz val="9"/>
        <color theme="1"/>
        <rFont val="Tahoma"/>
        <family val="2"/>
      </rPr>
      <t xml:space="preserve">inclusão / alteração de rótulo de campo; </t>
    </r>
    <r>
      <rPr>
        <b/>
        <sz val="9"/>
        <color theme="1"/>
        <rFont val="Tahoma"/>
        <family val="2"/>
      </rPr>
      <t xml:space="preserve">OU </t>
    </r>
    <r>
      <rPr>
        <sz val="9"/>
        <color theme="1"/>
        <rFont val="Tahoma"/>
        <family val="2"/>
      </rPr>
      <t xml:space="preserve">alteração de máscara ou tamanho; </t>
    </r>
    <r>
      <rPr>
        <b/>
        <sz val="9"/>
        <color theme="1"/>
        <rFont val="Tahoma"/>
        <family val="2"/>
      </rPr>
      <t xml:space="preserve">OU </t>
    </r>
    <r>
      <rPr>
        <sz val="9"/>
        <color theme="1"/>
        <rFont val="Tahoma"/>
        <family val="2"/>
      </rPr>
      <t>inclusão / remoção de XLAT.</t>
    </r>
  </si>
  <si>
    <t xml:space="preserve"> - Criação de trilha de Auditoria de campos e/ou registros.</t>
  </si>
  <si>
    <r>
      <t xml:space="preserve"> - Criação de Record SQL Table / Derived work; </t>
    </r>
    <r>
      <rPr>
        <b/>
        <sz val="9"/>
        <color theme="1"/>
        <rFont val="Tahoma"/>
        <family val="2"/>
      </rPr>
      <t>OU</t>
    </r>
    <r>
      <rPr>
        <sz val="9"/>
        <color theme="1"/>
        <rFont val="Tahoma"/>
        <family val="2"/>
      </rPr>
      <t xml:space="preserve">
 - Inclusão ou remoção de campos em record derived work; 
 - Inclusão de tabelas prompts; </t>
    </r>
    <r>
      <rPr>
        <b/>
        <sz val="9"/>
        <color theme="1"/>
        <rFont val="Tahoma"/>
        <family val="2"/>
      </rPr>
      <t>OU</t>
    </r>
    <r>
      <rPr>
        <sz val="9"/>
        <color theme="1"/>
        <rFont val="Tahoma"/>
        <family val="2"/>
      </rPr>
      <t xml:space="preserve">
 - Incluisão / Remoção de subrecord ou campo em sql table; </t>
    </r>
    <r>
      <rPr>
        <b/>
        <sz val="9"/>
        <color theme="1"/>
        <rFont val="Tahoma"/>
        <family val="2"/>
      </rPr>
      <t>OU</t>
    </r>
    <r>
      <rPr>
        <sz val="9"/>
        <color theme="1"/>
        <rFont val="Tahoma"/>
        <family val="2"/>
      </rPr>
      <t xml:space="preserve">
Alterar propriedades de record.</t>
    </r>
  </si>
  <si>
    <r>
      <t xml:space="preserve"> - Criação / alteração de componente de interface com ou sem validações externas</t>
    </r>
    <r>
      <rPr>
        <b/>
        <sz val="9"/>
        <color theme="1"/>
        <rFont val="Tahoma"/>
        <family val="2"/>
      </rPr>
      <t xml:space="preserve">
</t>
    </r>
  </si>
  <si>
    <r>
      <t xml:space="preserve"> - Codificação em linguagem Peoplecode com:
criação / alteração de peoplecode de página </t>
    </r>
    <r>
      <rPr>
        <b/>
        <sz val="9"/>
        <color theme="1"/>
        <rFont val="Tahoma"/>
        <family val="2"/>
      </rPr>
      <t>OU</t>
    </r>
    <r>
      <rPr>
        <sz val="9"/>
        <color theme="1"/>
        <rFont val="Tahoma"/>
        <family val="2"/>
      </rPr>
      <t xml:space="preserve"> 
record.campo ou componente </t>
    </r>
    <r>
      <rPr>
        <b/>
        <sz val="9"/>
        <color theme="1"/>
        <rFont val="Tahoma"/>
        <family val="2"/>
      </rPr>
      <t>OU</t>
    </r>
    <r>
      <rPr>
        <sz val="9"/>
        <color theme="1"/>
        <rFont val="Tahoma"/>
        <family val="2"/>
      </rPr>
      <t xml:space="preserve">
componente interface </t>
    </r>
    <r>
      <rPr>
        <b/>
        <sz val="9"/>
        <color theme="1"/>
        <rFont val="Tahoma"/>
        <family val="2"/>
      </rPr>
      <t>OU</t>
    </r>
    <r>
      <rPr>
        <sz val="9"/>
        <color theme="1"/>
        <rFont val="Tahoma"/>
        <family val="2"/>
      </rPr>
      <t xml:space="preserve">
application package </t>
    </r>
    <r>
      <rPr>
        <b/>
        <sz val="9"/>
        <color theme="1"/>
        <rFont val="Tahoma"/>
        <family val="2"/>
      </rPr>
      <t xml:space="preserve">OU
</t>
    </r>
    <r>
      <rPr>
        <sz val="9"/>
        <color theme="1"/>
        <rFont val="Tahoma"/>
        <family val="2"/>
      </rPr>
      <t xml:space="preserve">application engine </t>
    </r>
    <r>
      <rPr>
        <b/>
        <sz val="9"/>
        <color theme="1"/>
        <rFont val="Tahoma"/>
        <family val="2"/>
      </rPr>
      <t xml:space="preserve">OU
</t>
    </r>
    <r>
      <rPr>
        <sz val="9"/>
        <color theme="1"/>
        <rFont val="Tahoma"/>
        <family val="2"/>
      </rPr>
      <t xml:space="preserve">filelayout </t>
    </r>
    <r>
      <rPr>
        <b/>
        <sz val="9"/>
        <color theme="1"/>
        <rFont val="Tahoma"/>
        <family val="2"/>
      </rPr>
      <t>OU</t>
    </r>
    <r>
      <rPr>
        <sz val="9"/>
        <color theme="1"/>
        <rFont val="Tahoma"/>
        <family val="2"/>
      </rPr>
      <t xml:space="preserve">
integration broker.
</t>
    </r>
  </si>
  <si>
    <t xml:space="preserve"> - Criação / alteração de referência de conteúdo, com ou sem vínculos e pastas.</t>
  </si>
  <si>
    <t xml:space="preserve"> - Criação / alteração de filelayout com ou sem tabelas, com ou sem níveis.</t>
  </si>
  <si>
    <t xml:space="preserve"> - Criação / alteração de Integration Broker, com ou sem integração com tabelas e validações.</t>
  </si>
  <si>
    <t xml:space="preserve"> - Criação / alteração de mensagem  / operação de Serviço para realização de integração entre sistemas e /ou módulos</t>
  </si>
  <si>
    <t xml:space="preserve"> - Configuração de URL para comunicação de chamada com outros sistemas</t>
  </si>
  <si>
    <t xml:space="preserve"> - Criação / alteração Index para melhoria de performance de consulta na tabela</t>
  </si>
  <si>
    <t xml:space="preserve"> - Criação / Alteração de Translate (valores a serem exibidos como escolha no campo nas paginas do Peoplesoft)</t>
  </si>
  <si>
    <t xml:space="preserve"> - Criação / Alteração de Menu</t>
  </si>
  <si>
    <t xml:space="preserve"> - Criação / Alteração de Mensagem ou de Catálogo de Mensagem</t>
  </si>
  <si>
    <t xml:space="preserve"> - Criação / alteração de formulários compostos por formulários simples</t>
  </si>
  <si>
    <t xml:space="preserve"> - Criação / alteração de tarefas ou lista de tarefa</t>
  </si>
  <si>
    <t xml:space="preserve"> - Criação de variável de essbase ou variável de usuário</t>
  </si>
  <si>
    <t xml:space="preserve"> - Criação ou Alteração de relatório do Financial Report com ou sem linhas e colunas e com ou sem tratamento ou fórmula.</t>
  </si>
  <si>
    <t xml:space="preserve"> - Criação ou Alteração de conjunto de regras com ou sem variáveis de input.</t>
  </si>
  <si>
    <t xml:space="preserve"> - Criação do plano de teste, conforme definido na MDS-Finep e da massa de testes para que a equipe do fornecedor e / ou da Finep possam realizar a homologação.</t>
  </si>
  <si>
    <r>
      <t xml:space="preserve"> - Sistema para exportação / importação  de  dados com implementação ou ajuste de um campo com regras que contenham variáveis e cálculos, que obriguem a inserção de loops; </t>
    </r>
    <r>
      <rPr>
        <b/>
        <sz val="9"/>
        <color theme="1"/>
        <rFont val="Tahoma"/>
        <family val="2"/>
      </rPr>
      <t>OU</t>
    </r>
    <r>
      <rPr>
        <sz val="9"/>
        <color theme="1"/>
        <rFont val="Tahoma"/>
        <family val="2"/>
      </rPr>
      <t xml:space="preserve"> 
buscas externas, </t>
    </r>
    <r>
      <rPr>
        <b/>
        <sz val="9"/>
        <color theme="1"/>
        <rFont val="Tahoma"/>
        <family val="2"/>
      </rPr>
      <t xml:space="preserve">OU 
</t>
    </r>
    <r>
      <rPr>
        <sz val="9"/>
        <color theme="1"/>
        <rFont val="Tahoma"/>
        <family val="2"/>
      </rPr>
      <t xml:space="preserve">programação não convencional; </t>
    </r>
    <r>
      <rPr>
        <b/>
        <sz val="9"/>
        <color theme="1"/>
        <rFont val="Tahoma"/>
        <family val="2"/>
      </rPr>
      <t xml:space="preserve">OU 
</t>
    </r>
    <r>
      <rPr>
        <sz val="9"/>
        <color theme="1"/>
        <rFont val="Tahoma"/>
        <family val="2"/>
      </rPr>
      <t xml:space="preserve">ponteiros de memória.
</t>
    </r>
  </si>
  <si>
    <r>
      <t xml:space="preserve"> - Criação no código fonte da interface com implementação ou ajuste de um campo com regras que contenham ou não variáveis e cálculos, que obriguem a inserção de loops; </t>
    </r>
    <r>
      <rPr>
        <b/>
        <sz val="9"/>
        <color theme="1"/>
        <rFont val="Tahoma"/>
        <family val="2"/>
      </rPr>
      <t xml:space="preserve">OU </t>
    </r>
    <r>
      <rPr>
        <sz val="9"/>
        <color theme="1"/>
        <rFont val="Tahoma"/>
        <family val="2"/>
      </rPr>
      <t xml:space="preserve">
buscas externas, </t>
    </r>
    <r>
      <rPr>
        <b/>
        <sz val="9"/>
        <color theme="1"/>
        <rFont val="Tahoma"/>
        <family val="2"/>
      </rPr>
      <t xml:space="preserve">OU </t>
    </r>
    <r>
      <rPr>
        <sz val="9"/>
        <color theme="1"/>
        <rFont val="Tahoma"/>
        <family val="2"/>
      </rPr>
      <t xml:space="preserve">programação não convencional; </t>
    </r>
    <r>
      <rPr>
        <b/>
        <sz val="9"/>
        <color theme="1"/>
        <rFont val="Tahoma"/>
        <family val="2"/>
      </rPr>
      <t xml:space="preserve">OU </t>
    </r>
    <r>
      <rPr>
        <sz val="9"/>
        <color theme="1"/>
        <rFont val="Tahoma"/>
        <family val="2"/>
      </rPr>
      <t>ponteiros de memória.</t>
    </r>
  </si>
  <si>
    <r>
      <t xml:space="preserve"> - Criação no código fonte da interface com implementação ou ajuste de um campo com regras que contenham variáveis e cálculos, que obriguem a inserção de loops; </t>
    </r>
    <r>
      <rPr>
        <b/>
        <sz val="9"/>
        <color theme="1"/>
        <rFont val="Tahoma"/>
        <family val="2"/>
      </rPr>
      <t xml:space="preserve">OU </t>
    </r>
    <r>
      <rPr>
        <sz val="9"/>
        <color theme="1"/>
        <rFont val="Tahoma"/>
        <family val="2"/>
      </rPr>
      <t xml:space="preserve">
buscas externas, </t>
    </r>
    <r>
      <rPr>
        <b/>
        <sz val="9"/>
        <color theme="1"/>
        <rFont val="Tahoma"/>
        <family val="2"/>
      </rPr>
      <t xml:space="preserve">OU </t>
    </r>
    <r>
      <rPr>
        <sz val="9"/>
        <color theme="1"/>
        <rFont val="Tahoma"/>
        <family val="2"/>
      </rPr>
      <t xml:space="preserve">programação não convencional; </t>
    </r>
    <r>
      <rPr>
        <b/>
        <sz val="9"/>
        <color theme="1"/>
        <rFont val="Tahoma"/>
        <family val="2"/>
      </rPr>
      <t xml:space="preserve">OU </t>
    </r>
    <r>
      <rPr>
        <sz val="9"/>
        <color theme="1"/>
        <rFont val="Tahoma"/>
        <family val="2"/>
      </rPr>
      <t>ponteiros de memória.</t>
    </r>
  </si>
  <si>
    <t xml:space="preserve"> - Implementação de informações no Interdados para funcionamento das interfaces.</t>
  </si>
  <si>
    <t>Tempo máximo estimado para execução da atividade (horas).</t>
  </si>
  <si>
    <t>Fator de ajuste do perfil profissional</t>
  </si>
  <si>
    <r>
      <t xml:space="preserve">Valor máximo da atividade (R$)
</t>
    </r>
    <r>
      <rPr>
        <b/>
        <sz val="9"/>
        <rFont val="Tahoma"/>
        <family val="2"/>
      </rPr>
      <t>HST = R$146,83</t>
    </r>
  </si>
  <si>
    <r>
      <t xml:space="preserve">Valor máximo Alteração / Manutenção (R$)
</t>
    </r>
    <r>
      <rPr>
        <b/>
        <sz val="9"/>
        <rFont val="Tahoma"/>
        <family val="2"/>
      </rPr>
      <t>HST = R$146,83</t>
    </r>
  </si>
  <si>
    <r>
      <t xml:space="preserve">Valor máximo Exclusão (R$)
</t>
    </r>
    <r>
      <rPr>
        <b/>
        <sz val="9"/>
        <rFont val="Tahoma"/>
        <family val="2"/>
      </rPr>
      <t>HST = R$146,83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</si>
</sst>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43" formatCode="_-* #,##0.00_-;\-* #,##0.00_-;_-* &quot;-&quot;??_-;_-@_-"/>
    <numFmt numFmtId="164" formatCode="_-&quot;R$&quot;* #,##0.00_-;\-&quot;R$&quot;* #,##0.00_-;_-&quot;R$&quot;* &quot;-&quot;??_-;_-@_-"/>
    <numFmt numFmtId="165" formatCode="0.0"/>
    <numFmt numFmtId="166" formatCode="_-* #,##0.0_-;\-* #,##0.0_-;_-* &quot;-&quot;??_-;_-@_-"/>
  </numFmts>
  <fonts count="15" x14ac:knownFonts="1">
    <font>
      <sz val="11"/>
      <color theme="1"/>
      <name val="Calibri"/>
      <family val="2"/>
      <scheme val="minor"/>
    </font>
    <font>
      <sz val="11"/>
      <color theme="1"/>
      <name val="Calibri"/>
      <family val="2"/>
      <scheme val="minor"/>
    </font>
    <font>
      <sz val="12"/>
      <color theme="1"/>
      <name val="Calibri"/>
      <family val="2"/>
      <scheme val="minor"/>
    </font>
    <font>
      <sz val="9"/>
      <color theme="1"/>
      <name val="Tahoma"/>
      <family val="2"/>
    </font>
    <font>
      <b/>
      <sz val="9"/>
      <color theme="1"/>
      <name val="Tahoma"/>
      <family val="2"/>
    </font>
    <font>
      <sz val="9"/>
      <name val="Tahoma"/>
      <family val="2"/>
    </font>
    <font>
      <b/>
      <sz val="10"/>
      <color theme="1"/>
      <name val="Tahoma"/>
      <family val="2"/>
    </font>
    <font>
      <sz val="10"/>
      <color theme="1"/>
      <name val="Tahoma"/>
      <family val="2"/>
    </font>
    <font>
      <sz val="10"/>
      <color theme="0" tint="-0.499984740745262"/>
      <name val="Tahoma"/>
      <family val="2"/>
    </font>
    <font>
      <sz val="9"/>
      <color indexed="81"/>
      <name val="Segoe UI"/>
      <family val="2"/>
    </font>
    <font>
      <b/>
      <sz val="9"/>
      <color indexed="81"/>
      <name val="Segoe UI"/>
      <family val="2"/>
    </font>
    <font>
      <sz val="11"/>
      <name val="Calibri"/>
      <family val="2"/>
      <scheme val="minor"/>
    </font>
    <font>
      <b/>
      <sz val="9"/>
      <name val="Tahoma"/>
      <family val="2"/>
    </font>
    <font>
      <sz val="9"/>
      <color theme="1"/>
      <name val="Tahoma"/>
      <family val="2"/>
    </font>
    <font>
      <sz val="9"/>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43" fontId="1" fillId="0" borderId="0" applyFont="0" applyFill="0" applyBorder="0" applyAlignment="0" applyProtection="0"/>
    <xf numFmtId="0" fontId="2" fillId="0" borderId="0"/>
    <xf numFmtId="164" fontId="1" fillId="0" borderId="0" applyFont="0" applyFill="0" applyBorder="0" applyAlignment="0" applyProtection="0"/>
    <xf numFmtId="44" fontId="1" fillId="0" borderId="0" applyFont="0" applyFill="0" applyBorder="0" applyAlignment="0" applyProtection="0"/>
  </cellStyleXfs>
  <cellXfs count="159">
    <xf numFmtId="0" fontId="0" fillId="0" borderId="0" xfId="0"/>
    <xf numFmtId="0" fontId="3" fillId="0" borderId="1" xfId="0" applyFont="1" applyBorder="1" applyAlignment="1">
      <alignment wrapText="1"/>
    </xf>
    <xf numFmtId="0" fontId="3" fillId="0" borderId="0" xfId="0" applyFont="1" applyAlignment="1">
      <alignment horizontal="left" vertical="top" wrapText="1"/>
    </xf>
    <xf numFmtId="0" fontId="5" fillId="3" borderId="1" xfId="0" applyFont="1" applyFill="1" applyBorder="1" applyAlignment="1">
      <alignment horizontal="left" vertical="top" textRotation="90"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2" fontId="5" fillId="0" borderId="1" xfId="0" applyNumberFormat="1" applyFont="1" applyBorder="1" applyAlignment="1">
      <alignment horizontal="left" vertical="top" wrapText="1"/>
    </xf>
    <xf numFmtId="2" fontId="5" fillId="2" borderId="1" xfId="0" applyNumberFormat="1" applyFont="1" applyFill="1" applyBorder="1" applyAlignment="1">
      <alignment horizontal="left" vertical="top" wrapText="1"/>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43" fontId="3" fillId="2" borderId="1" xfId="2" applyFont="1" applyFill="1" applyBorder="1" applyAlignment="1">
      <alignment horizontal="left" vertical="top" wrapText="1"/>
    </xf>
    <xf numFmtId="0" fontId="5" fillId="0" borderId="1" xfId="0" quotePrefix="1" applyFont="1" applyBorder="1" applyAlignment="1">
      <alignment horizontal="left" vertical="top" wrapText="1"/>
    </xf>
    <xf numFmtId="0" fontId="5" fillId="2" borderId="1" xfId="0" applyFont="1" applyFill="1" applyBorder="1" applyAlignment="1">
      <alignment horizontal="left" vertical="top" wrapText="1"/>
    </xf>
    <xf numFmtId="2" fontId="3" fillId="0" borderId="1" xfId="3" applyNumberFormat="1" applyFont="1" applyBorder="1" applyAlignment="1">
      <alignment horizontal="left" vertical="top" wrapText="1"/>
    </xf>
    <xf numFmtId="0" fontId="3" fillId="4" borderId="1" xfId="0" applyFont="1" applyFill="1" applyBorder="1" applyAlignment="1">
      <alignment horizontal="left" vertical="top" wrapText="1"/>
    </xf>
    <xf numFmtId="164" fontId="3" fillId="4" borderId="1" xfId="4" applyFont="1" applyFill="1" applyBorder="1" applyAlignment="1">
      <alignment horizontal="left" vertical="top" wrapText="1"/>
    </xf>
    <xf numFmtId="43" fontId="3" fillId="4" borderId="1" xfId="2" applyFont="1" applyFill="1" applyBorder="1" applyAlignment="1">
      <alignment horizontal="left" vertical="top" wrapText="1"/>
    </xf>
    <xf numFmtId="0" fontId="3" fillId="3" borderId="1" xfId="0" applyFont="1" applyFill="1" applyBorder="1" applyAlignment="1">
      <alignment wrapText="1"/>
    </xf>
    <xf numFmtId="0" fontId="3" fillId="0" borderId="1" xfId="0" applyFont="1" applyBorder="1"/>
    <xf numFmtId="0" fontId="3" fillId="0" borderId="1" xfId="0" quotePrefix="1" applyFont="1" applyBorder="1"/>
    <xf numFmtId="0" fontId="3" fillId="0" borderId="0" xfId="0" applyFont="1"/>
    <xf numFmtId="0" fontId="3" fillId="0" borderId="0" xfId="0" applyFont="1" applyAlignment="1">
      <alignment wrapText="1"/>
    </xf>
    <xf numFmtId="0" fontId="5" fillId="5" borderId="1" xfId="0" quotePrefix="1" applyFont="1" applyFill="1" applyBorder="1" applyAlignment="1">
      <alignment horizontal="left" vertical="top" wrapText="1"/>
    </xf>
    <xf numFmtId="0" fontId="5" fillId="5" borderId="1" xfId="0" applyFont="1" applyFill="1" applyBorder="1" applyAlignment="1">
      <alignment horizontal="left" vertical="top" wrapText="1"/>
    </xf>
    <xf numFmtId="0" fontId="3" fillId="5" borderId="1" xfId="0" applyFont="1" applyFill="1" applyBorder="1" applyAlignment="1">
      <alignment horizontal="left" vertical="top" wrapText="1"/>
    </xf>
    <xf numFmtId="2" fontId="5" fillId="5" borderId="1" xfId="0" applyNumberFormat="1" applyFont="1" applyFill="1" applyBorder="1" applyAlignment="1">
      <alignment horizontal="left" vertical="top" wrapText="1"/>
    </xf>
    <xf numFmtId="164" fontId="3" fillId="5" borderId="1" xfId="0" applyNumberFormat="1" applyFont="1" applyFill="1" applyBorder="1" applyAlignment="1">
      <alignment horizontal="left" vertical="top" wrapText="1"/>
    </xf>
    <xf numFmtId="43" fontId="3" fillId="5" borderId="1" xfId="2" applyFont="1" applyFill="1" applyBorder="1" applyAlignment="1">
      <alignment horizontal="left" vertical="top" wrapText="1"/>
    </xf>
    <xf numFmtId="0" fontId="3" fillId="5" borderId="0" xfId="0" applyFont="1" applyFill="1" applyAlignment="1">
      <alignment horizontal="left" vertical="top" wrapText="1"/>
    </xf>
    <xf numFmtId="0" fontId="5" fillId="3" borderId="3" xfId="0" applyFont="1" applyFill="1" applyBorder="1" applyAlignment="1">
      <alignment horizontal="left" vertical="top" wrapText="1"/>
    </xf>
    <xf numFmtId="0" fontId="3" fillId="0" borderId="3" xfId="0" applyFont="1" applyBorder="1" applyAlignment="1">
      <alignment horizontal="left" vertical="top" wrapText="1"/>
    </xf>
    <xf numFmtId="0" fontId="5" fillId="0" borderId="3" xfId="0" quotePrefix="1" applyFont="1" applyBorder="1" applyAlignment="1">
      <alignment horizontal="left" vertical="top" wrapText="1"/>
    </xf>
    <xf numFmtId="0" fontId="5" fillId="0" borderId="3" xfId="0" applyFont="1" applyBorder="1" applyAlignment="1">
      <alignment horizontal="left" vertical="top" wrapText="1"/>
    </xf>
    <xf numFmtId="2" fontId="5" fillId="0" borderId="3" xfId="0" applyNumberFormat="1" applyFont="1" applyBorder="1" applyAlignment="1">
      <alignment horizontal="left" vertical="top" wrapText="1"/>
    </xf>
    <xf numFmtId="2" fontId="5" fillId="2" borderId="3" xfId="0" applyNumberFormat="1" applyFont="1" applyFill="1" applyBorder="1" applyAlignment="1">
      <alignment horizontal="left" vertical="top" wrapText="1"/>
    </xf>
    <xf numFmtId="0" fontId="3" fillId="2" borderId="3" xfId="0" applyFont="1" applyFill="1" applyBorder="1" applyAlignment="1">
      <alignment horizontal="left" vertical="top" wrapText="1"/>
    </xf>
    <xf numFmtId="0" fontId="5" fillId="2" borderId="3" xfId="0" applyFont="1" applyFill="1" applyBorder="1" applyAlignment="1">
      <alignment horizontal="left" vertical="top" wrapText="1"/>
    </xf>
    <xf numFmtId="164" fontId="3" fillId="2" borderId="3" xfId="0" applyNumberFormat="1" applyFont="1" applyFill="1" applyBorder="1" applyAlignment="1">
      <alignment horizontal="left" vertical="top" wrapText="1"/>
    </xf>
    <xf numFmtId="43" fontId="3" fillId="2" borderId="3" xfId="2" applyFont="1" applyFill="1" applyBorder="1" applyAlignment="1">
      <alignment horizontal="left" vertical="top" wrapText="1"/>
    </xf>
    <xf numFmtId="0" fontId="8" fillId="6" borderId="1" xfId="0" applyFont="1" applyFill="1" applyBorder="1" applyAlignment="1">
      <alignment horizontal="center"/>
    </xf>
    <xf numFmtId="44" fontId="0" fillId="0" borderId="1" xfId="5" applyFont="1" applyBorder="1"/>
    <xf numFmtId="0" fontId="8" fillId="6" borderId="0" xfId="0" applyFont="1" applyFill="1" applyAlignment="1">
      <alignment horizontal="center"/>
    </xf>
    <xf numFmtId="0" fontId="7" fillId="0" borderId="0" xfId="0" applyFont="1"/>
    <xf numFmtId="0" fontId="0" fillId="0" borderId="0" xfId="0" applyAlignment="1">
      <alignment wrapText="1"/>
    </xf>
    <xf numFmtId="165" fontId="5" fillId="0" borderId="1" xfId="0" quotePrefix="1" applyNumberFormat="1" applyFont="1" applyBorder="1" applyAlignment="1">
      <alignment horizontal="center" vertical="center" wrapText="1"/>
    </xf>
    <xf numFmtId="43" fontId="5" fillId="2" borderId="1" xfId="2" applyFont="1" applyFill="1" applyBorder="1" applyAlignment="1">
      <alignment horizontal="right" vertical="center" wrapText="1"/>
    </xf>
    <xf numFmtId="165" fontId="5" fillId="2" borderId="1" xfId="0" applyNumberFormat="1" applyFont="1" applyFill="1" applyBorder="1" applyAlignment="1">
      <alignment horizontal="righ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2" fontId="5" fillId="2" borderId="1" xfId="0" applyNumberFormat="1" applyFont="1" applyFill="1" applyBorder="1" applyAlignment="1">
      <alignment horizontal="center" vertical="center" wrapText="1"/>
    </xf>
    <xf numFmtId="43" fontId="5" fillId="2" borderId="1" xfId="2"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5" fillId="0" borderId="1" xfId="0" quotePrefix="1" applyFont="1" applyBorder="1" applyAlignment="1">
      <alignment horizontal="left" vertical="center" wrapText="1"/>
    </xf>
    <xf numFmtId="0" fontId="6" fillId="0" borderId="0" xfId="0" applyFont="1" applyAlignment="1">
      <alignment horizontal="center" vertical="center"/>
    </xf>
    <xf numFmtId="165" fontId="7" fillId="7" borderId="1" xfId="0" applyNumberFormat="1" applyFont="1" applyFill="1" applyBorder="1" applyAlignment="1">
      <alignment vertical="center"/>
    </xf>
    <xf numFmtId="0" fontId="7" fillId="7" borderId="1" xfId="0" applyFont="1" applyFill="1" applyBorder="1" applyAlignment="1">
      <alignment vertical="center"/>
    </xf>
    <xf numFmtId="0" fontId="7" fillId="7" borderId="1" xfId="0" applyFont="1" applyFill="1" applyBorder="1"/>
    <xf numFmtId="0" fontId="0" fillId="7" borderId="1" xfId="0" applyFill="1" applyBorder="1"/>
    <xf numFmtId="44" fontId="11" fillId="7" borderId="1" xfId="0" applyNumberFormat="1" applyFont="1" applyFill="1" applyBorder="1"/>
    <xf numFmtId="0" fontId="5" fillId="0" borderId="1" xfId="0" quotePrefix="1" applyFont="1" applyBorder="1" applyAlignment="1">
      <alignment horizontal="left" wrapText="1"/>
    </xf>
    <xf numFmtId="0" fontId="3" fillId="0" borderId="0" xfId="0" applyFont="1" applyAlignment="1">
      <alignment horizontal="left" wrapText="1"/>
    </xf>
    <xf numFmtId="0" fontId="5" fillId="0" borderId="5" xfId="0" quotePrefix="1" applyFont="1" applyBorder="1" applyAlignment="1">
      <alignment horizontal="left" vertical="center" wrapText="1"/>
    </xf>
    <xf numFmtId="166" fontId="5" fillId="2" borderId="5" xfId="0" applyNumberFormat="1" applyFont="1" applyFill="1" applyBorder="1" applyAlignment="1">
      <alignment horizontal="right" vertical="center" wrapText="1"/>
    </xf>
    <xf numFmtId="166" fontId="5" fillId="2" borderId="3" xfId="0" applyNumberFormat="1" applyFont="1" applyFill="1" applyBorder="1" applyAlignment="1">
      <alignment horizontal="right" vertical="center" wrapText="1"/>
    </xf>
    <xf numFmtId="166" fontId="5" fillId="2" borderId="5" xfId="0" applyNumberFormat="1" applyFont="1" applyFill="1" applyBorder="1" applyAlignment="1">
      <alignment horizontal="center" vertical="center" wrapText="1"/>
    </xf>
    <xf numFmtId="166" fontId="5" fillId="2" borderId="4" xfId="0" applyNumberFormat="1" applyFont="1" applyFill="1" applyBorder="1" applyAlignment="1">
      <alignment horizontal="center" vertical="center" wrapText="1"/>
    </xf>
    <xf numFmtId="166" fontId="5" fillId="2" borderId="3" xfId="0" applyNumberFormat="1" applyFont="1" applyFill="1" applyBorder="1" applyAlignment="1">
      <alignment horizontal="center" vertical="center" wrapText="1"/>
    </xf>
    <xf numFmtId="166" fontId="14" fillId="2" borderId="5" xfId="0" applyNumberFormat="1" applyFont="1" applyFill="1" applyBorder="1" applyAlignment="1">
      <alignment horizontal="right" vertical="center" wrapText="1"/>
    </xf>
    <xf numFmtId="166" fontId="14" fillId="2" borderId="3" xfId="0" applyNumberFormat="1" applyFont="1" applyFill="1" applyBorder="1" applyAlignment="1">
      <alignment horizontal="right" vertical="center" wrapText="1"/>
    </xf>
    <xf numFmtId="166" fontId="5" fillId="2" borderId="4" xfId="0" applyNumberFormat="1" applyFont="1" applyFill="1" applyBorder="1" applyAlignment="1">
      <alignment horizontal="right" vertical="center" wrapText="1"/>
    </xf>
    <xf numFmtId="165" fontId="5" fillId="2" borderId="5" xfId="0" applyNumberFormat="1" applyFont="1" applyFill="1" applyBorder="1" applyAlignment="1">
      <alignment horizontal="right" vertical="center" wrapText="1"/>
    </xf>
    <xf numFmtId="165" fontId="5" fillId="2" borderId="4" xfId="0" applyNumberFormat="1" applyFont="1" applyFill="1" applyBorder="1" applyAlignment="1">
      <alignment horizontal="right" vertical="center" wrapText="1"/>
    </xf>
    <xf numFmtId="165" fontId="5" fillId="2" borderId="3" xfId="0" applyNumberFormat="1" applyFont="1" applyFill="1" applyBorder="1" applyAlignment="1">
      <alignment horizontal="right" vertical="center" wrapText="1"/>
    </xf>
    <xf numFmtId="43" fontId="5" fillId="2" borderId="5" xfId="2" applyFont="1" applyFill="1" applyBorder="1" applyAlignment="1">
      <alignment horizontal="right" vertical="center" wrapText="1"/>
    </xf>
    <xf numFmtId="43" fontId="5" fillId="2" borderId="3" xfId="2" applyFont="1" applyFill="1" applyBorder="1" applyAlignment="1">
      <alignment horizontal="right"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165" fontId="5" fillId="0" borderId="5" xfId="0" quotePrefix="1" applyNumberFormat="1" applyFont="1" applyBorder="1" applyAlignment="1">
      <alignment horizontal="center" vertical="center" wrapText="1"/>
    </xf>
    <xf numFmtId="165" fontId="5" fillId="0" borderId="3" xfId="0" quotePrefix="1" applyNumberFormat="1" applyFont="1" applyBorder="1" applyAlignment="1">
      <alignment horizontal="center" vertical="center" wrapText="1"/>
    </xf>
    <xf numFmtId="43" fontId="14" fillId="2" borderId="5" xfId="2" applyFont="1" applyFill="1" applyBorder="1" applyAlignment="1">
      <alignment horizontal="right" vertical="center" wrapText="1"/>
    </xf>
    <xf numFmtId="43" fontId="14" fillId="2" borderId="3" xfId="2" applyFont="1" applyFill="1" applyBorder="1" applyAlignment="1">
      <alignment horizontal="right" vertical="center" wrapText="1"/>
    </xf>
    <xf numFmtId="0" fontId="5" fillId="3" borderId="4" xfId="0" applyFont="1" applyFill="1" applyBorder="1" applyAlignment="1">
      <alignment horizontal="center" vertical="center" wrapText="1"/>
    </xf>
    <xf numFmtId="0" fontId="5" fillId="0" borderId="5" xfId="0" quotePrefix="1"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166" fontId="14" fillId="2" borderId="5" xfId="0" applyNumberFormat="1" applyFont="1" applyFill="1" applyBorder="1" applyAlignment="1">
      <alignment horizontal="center" vertical="center" wrapText="1"/>
    </xf>
    <xf numFmtId="166" fontId="14" fillId="2" borderId="4" xfId="0" applyNumberFormat="1" applyFont="1" applyFill="1" applyBorder="1" applyAlignment="1">
      <alignment horizontal="center" vertical="center" wrapText="1"/>
    </xf>
    <xf numFmtId="166" fontId="14" fillId="2" borderId="3" xfId="0" applyNumberFormat="1" applyFont="1" applyFill="1" applyBorder="1" applyAlignment="1">
      <alignment horizontal="center" vertical="center" wrapText="1"/>
    </xf>
    <xf numFmtId="43" fontId="14" fillId="2" borderId="4" xfId="2" applyFont="1" applyFill="1" applyBorder="1" applyAlignment="1">
      <alignment horizontal="right" vertical="center" wrapText="1"/>
    </xf>
    <xf numFmtId="166" fontId="14" fillId="2" borderId="4" xfId="0" applyNumberFormat="1" applyFont="1" applyFill="1" applyBorder="1" applyAlignment="1">
      <alignment horizontal="right" vertical="center" wrapText="1"/>
    </xf>
    <xf numFmtId="165" fontId="5" fillId="0" borderId="4" xfId="0" quotePrefix="1" applyNumberFormat="1" applyFont="1" applyBorder="1" applyAlignment="1">
      <alignment horizontal="center" vertical="center" wrapText="1"/>
    </xf>
    <xf numFmtId="0" fontId="5" fillId="0" borderId="5" xfId="0" applyFont="1" applyBorder="1" applyAlignment="1">
      <alignment horizontal="center" vertical="center" wrapText="1"/>
    </xf>
    <xf numFmtId="0" fontId="3" fillId="0" borderId="4" xfId="0" applyFont="1" applyBorder="1" applyAlignment="1">
      <alignment horizontal="center" vertical="center" wrapText="1"/>
    </xf>
    <xf numFmtId="2" fontId="5" fillId="2" borderId="5" xfId="0" applyNumberFormat="1" applyFont="1" applyFill="1" applyBorder="1" applyAlignment="1">
      <alignment horizontal="right" vertical="center" wrapText="1"/>
    </xf>
    <xf numFmtId="2" fontId="5" fillId="2" borderId="4" xfId="0" applyNumberFormat="1" applyFont="1" applyFill="1" applyBorder="1" applyAlignment="1">
      <alignment horizontal="right" vertical="center" wrapText="1"/>
    </xf>
    <xf numFmtId="2" fontId="5" fillId="2" borderId="3" xfId="0" applyNumberFormat="1" applyFont="1" applyFill="1" applyBorder="1" applyAlignment="1">
      <alignment horizontal="right" vertical="center" wrapText="1"/>
    </xf>
    <xf numFmtId="0" fontId="3" fillId="0" borderId="5" xfId="0" quotePrefix="1" applyFont="1" applyBorder="1" applyAlignment="1">
      <alignment horizontal="center" vertical="center" wrapText="1"/>
    </xf>
    <xf numFmtId="0" fontId="5" fillId="0" borderId="5" xfId="0" quotePrefix="1" applyFont="1" applyBorder="1" applyAlignment="1">
      <alignment horizontal="center" vertical="top" wrapText="1"/>
    </xf>
    <xf numFmtId="0" fontId="5" fillId="0" borderId="4" xfId="0" applyFont="1" applyBorder="1" applyAlignment="1">
      <alignment horizontal="center" vertical="top" wrapText="1"/>
    </xf>
    <xf numFmtId="0" fontId="5" fillId="0" borderId="3" xfId="0" applyFont="1" applyBorder="1" applyAlignment="1">
      <alignment horizontal="center" vertical="top" wrapText="1"/>
    </xf>
    <xf numFmtId="166" fontId="5" fillId="2" borderId="5" xfId="0" applyNumberFormat="1" applyFont="1" applyFill="1" applyBorder="1" applyAlignment="1">
      <alignment vertical="center" wrapText="1"/>
    </xf>
    <xf numFmtId="166" fontId="5" fillId="2" borderId="4" xfId="0" applyNumberFormat="1" applyFont="1" applyFill="1" applyBorder="1" applyAlignment="1">
      <alignment vertical="center" wrapText="1"/>
    </xf>
    <xf numFmtId="166" fontId="5" fillId="2" borderId="3" xfId="0" applyNumberFormat="1" applyFont="1" applyFill="1" applyBorder="1" applyAlignment="1">
      <alignment vertical="center" wrapText="1"/>
    </xf>
    <xf numFmtId="166" fontId="14" fillId="2" borderId="5" xfId="0" applyNumberFormat="1" applyFont="1" applyFill="1" applyBorder="1" applyAlignment="1">
      <alignment vertical="center" wrapText="1"/>
    </xf>
    <xf numFmtId="166" fontId="14" fillId="2" borderId="4" xfId="0" applyNumberFormat="1" applyFont="1" applyFill="1" applyBorder="1" applyAlignment="1">
      <alignment vertical="center" wrapText="1"/>
    </xf>
    <xf numFmtId="166" fontId="14" fillId="2" borderId="3" xfId="0" applyNumberFormat="1" applyFont="1" applyFill="1" applyBorder="1" applyAlignment="1">
      <alignment vertical="center" wrapText="1"/>
    </xf>
    <xf numFmtId="165" fontId="13" fillId="0" borderId="5" xfId="0" quotePrefix="1" applyNumberFormat="1" applyFont="1" applyBorder="1" applyAlignment="1">
      <alignment horizontal="center" vertical="center" wrapText="1"/>
    </xf>
    <xf numFmtId="165" fontId="13" fillId="0" borderId="3"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43" fontId="14" fillId="2" borderId="5" xfId="2" applyFont="1" applyFill="1" applyBorder="1" applyAlignment="1">
      <alignment vertical="center" wrapText="1"/>
    </xf>
    <xf numFmtId="43" fontId="14" fillId="2" borderId="3" xfId="2" applyFont="1" applyFill="1" applyBorder="1" applyAlignment="1">
      <alignment vertical="center" wrapText="1"/>
    </xf>
    <xf numFmtId="43" fontId="5" fillId="2" borderId="5" xfId="2" applyFont="1" applyFill="1" applyBorder="1" applyAlignment="1">
      <alignment vertical="center" wrapText="1"/>
    </xf>
    <xf numFmtId="43" fontId="5" fillId="2" borderId="3" xfId="2" applyFont="1" applyFill="1" applyBorder="1" applyAlignment="1">
      <alignment vertical="center" wrapText="1"/>
    </xf>
    <xf numFmtId="165" fontId="3" fillId="0" borderId="5" xfId="0" applyNumberFormat="1" applyFont="1" applyBorder="1" applyAlignment="1">
      <alignment horizontal="center" vertical="center" wrapText="1"/>
    </xf>
    <xf numFmtId="165" fontId="3" fillId="0" borderId="3" xfId="0" applyNumberFormat="1" applyFont="1" applyBorder="1" applyAlignment="1">
      <alignment horizontal="center" vertical="center" wrapText="1"/>
    </xf>
    <xf numFmtId="43" fontId="14" fillId="2" borderId="4" xfId="2" applyFont="1" applyFill="1" applyBorder="1" applyAlignment="1">
      <alignment vertical="center" wrapText="1"/>
    </xf>
    <xf numFmtId="0" fontId="5" fillId="0" borderId="5" xfId="0" applyFont="1" applyBorder="1" applyAlignment="1">
      <alignment horizontal="center" vertical="top" wrapText="1"/>
    </xf>
    <xf numFmtId="0" fontId="3" fillId="0" borderId="5" xfId="0" applyFont="1" applyBorder="1" applyAlignment="1">
      <alignment horizontal="center" vertical="top" wrapText="1"/>
    </xf>
    <xf numFmtId="0" fontId="3" fillId="0" borderId="3" xfId="0" applyFont="1" applyBorder="1" applyAlignment="1">
      <alignment horizontal="center" vertical="top" wrapText="1"/>
    </xf>
    <xf numFmtId="165" fontId="3" fillId="0" borderId="5" xfId="0" quotePrefix="1" applyNumberFormat="1" applyFont="1" applyBorder="1" applyAlignment="1">
      <alignment horizontal="center" vertical="center" wrapText="1"/>
    </xf>
    <xf numFmtId="43" fontId="5" fillId="2" borderId="4" xfId="2" applyFont="1" applyFill="1" applyBorder="1" applyAlignment="1">
      <alignment horizontal="right" vertical="center" wrapText="1"/>
    </xf>
    <xf numFmtId="165" fontId="3" fillId="0" borderId="4"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43" fontId="5" fillId="2" borderId="5" xfId="2" applyFont="1" applyFill="1" applyBorder="1" applyAlignment="1">
      <alignment horizontal="center" vertical="center" wrapText="1"/>
    </xf>
    <xf numFmtId="43" fontId="5" fillId="2" borderId="4" xfId="2" applyFont="1" applyFill="1" applyBorder="1" applyAlignment="1">
      <alignment horizontal="center" vertical="center" wrapText="1"/>
    </xf>
    <xf numFmtId="43" fontId="5" fillId="2" borderId="3" xfId="2" applyFont="1" applyFill="1" applyBorder="1" applyAlignment="1">
      <alignment horizontal="center" vertical="center" wrapText="1"/>
    </xf>
    <xf numFmtId="165" fontId="5" fillId="2" borderId="5" xfId="0" applyNumberFormat="1" applyFont="1" applyFill="1" applyBorder="1" applyAlignment="1">
      <alignment horizontal="center" vertical="center" wrapText="1"/>
    </xf>
    <xf numFmtId="165" fontId="5" fillId="2" borderId="3" xfId="0" applyNumberFormat="1" applyFont="1" applyFill="1" applyBorder="1" applyAlignment="1">
      <alignment horizontal="center" vertical="center" wrapText="1"/>
    </xf>
    <xf numFmtId="2" fontId="5" fillId="2" borderId="5" xfId="0" applyNumberFormat="1" applyFont="1" applyFill="1" applyBorder="1" applyAlignment="1">
      <alignment horizontal="center" vertical="center" wrapText="1"/>
    </xf>
    <xf numFmtId="2" fontId="5" fillId="2" borderId="4"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165" fontId="5" fillId="2" borderId="4" xfId="0" applyNumberFormat="1" applyFont="1" applyFill="1" applyBorder="1" applyAlignment="1">
      <alignment horizontal="center" vertical="center" wrapText="1"/>
    </xf>
    <xf numFmtId="166" fontId="5" fillId="2" borderId="5" xfId="2" applyNumberFormat="1" applyFont="1" applyFill="1" applyBorder="1" applyAlignment="1">
      <alignment horizontal="right" vertical="center" wrapText="1"/>
    </xf>
    <xf numFmtId="166" fontId="5" fillId="2" borderId="4" xfId="2" applyNumberFormat="1" applyFont="1" applyFill="1" applyBorder="1" applyAlignment="1">
      <alignment horizontal="right" vertical="center" wrapText="1"/>
    </xf>
    <xf numFmtId="166" fontId="5" fillId="2" borderId="3" xfId="2" applyNumberFormat="1" applyFont="1" applyFill="1" applyBorder="1" applyAlignment="1">
      <alignment horizontal="right" vertical="center" wrapText="1"/>
    </xf>
    <xf numFmtId="43" fontId="14" fillId="2" borderId="5" xfId="2" applyFont="1" applyFill="1" applyBorder="1" applyAlignment="1">
      <alignment horizontal="center" vertical="center" wrapText="1"/>
    </xf>
    <xf numFmtId="43" fontId="14" fillId="2" borderId="4" xfId="2" applyFont="1" applyFill="1" applyBorder="1" applyAlignment="1">
      <alignment horizontal="center" vertical="center" wrapText="1"/>
    </xf>
    <xf numFmtId="43" fontId="14" fillId="2" borderId="3" xfId="2" applyFont="1" applyFill="1" applyBorder="1" applyAlignment="1">
      <alignment horizontal="center" vertical="center" wrapText="1"/>
    </xf>
    <xf numFmtId="0" fontId="3" fillId="7" borderId="5" xfId="0" quotePrefix="1" applyFont="1" applyFill="1" applyBorder="1" applyAlignment="1">
      <alignment horizontal="center" vertical="center" wrapText="1"/>
    </xf>
    <xf numFmtId="0" fontId="3" fillId="7" borderId="3" xfId="0" applyFont="1" applyFill="1" applyBorder="1" applyAlignment="1">
      <alignment horizontal="center" vertical="center" wrapText="1"/>
    </xf>
    <xf numFmtId="165" fontId="5" fillId="0" borderId="5" xfId="0" applyNumberFormat="1" applyFont="1" applyBorder="1" applyAlignment="1">
      <alignment horizontal="center" vertical="center" wrapText="1"/>
    </xf>
    <xf numFmtId="2" fontId="5" fillId="2" borderId="5" xfId="0" applyNumberFormat="1" applyFont="1" applyFill="1" applyBorder="1" applyAlignment="1">
      <alignment vertical="center" wrapText="1"/>
    </xf>
    <xf numFmtId="2" fontId="5" fillId="2" borderId="4" xfId="0" applyNumberFormat="1" applyFont="1" applyFill="1" applyBorder="1" applyAlignment="1">
      <alignment vertical="center" wrapText="1"/>
    </xf>
    <xf numFmtId="2" fontId="5" fillId="2" borderId="3" xfId="0" applyNumberFormat="1" applyFont="1" applyFill="1" applyBorder="1" applyAlignment="1">
      <alignment vertical="center" wrapText="1"/>
    </xf>
    <xf numFmtId="0" fontId="4" fillId="0" borderId="0" xfId="0" applyFont="1" applyAlignment="1">
      <alignment horizontal="center" wrapText="1"/>
    </xf>
    <xf numFmtId="0" fontId="4" fillId="0" borderId="2" xfId="0" applyFont="1" applyBorder="1" applyAlignment="1">
      <alignment horizontal="left" vertical="top" wrapText="1"/>
    </xf>
    <xf numFmtId="0" fontId="3" fillId="4" borderId="1" xfId="0" applyFont="1" applyFill="1" applyBorder="1" applyAlignment="1">
      <alignment horizontal="left" vertical="top" wrapText="1"/>
    </xf>
    <xf numFmtId="0" fontId="0" fillId="0" borderId="6" xfId="0" applyBorder="1" applyAlignment="1">
      <alignment horizontal="center" wrapText="1"/>
    </xf>
    <xf numFmtId="0" fontId="0" fillId="0" borderId="6" xfId="0" applyBorder="1" applyAlignment="1">
      <alignment horizontal="center" vertical="center" wrapText="1"/>
    </xf>
    <xf numFmtId="0" fontId="7" fillId="7" borderId="7" xfId="0" applyFont="1" applyFill="1" applyBorder="1" applyAlignment="1">
      <alignment horizontal="left" vertical="center"/>
    </xf>
    <xf numFmtId="0" fontId="7" fillId="7" borderId="8" xfId="0" applyFont="1" applyFill="1" applyBorder="1" applyAlignment="1">
      <alignment horizontal="left" vertical="center"/>
    </xf>
    <xf numFmtId="0" fontId="7" fillId="7" borderId="9" xfId="0" applyFont="1" applyFill="1" applyBorder="1" applyAlignment="1">
      <alignment horizontal="left" vertical="center"/>
    </xf>
    <xf numFmtId="0" fontId="6" fillId="0" borderId="2" xfId="0" applyFont="1" applyBorder="1" applyAlignment="1">
      <alignment horizontal="center" vertical="center"/>
    </xf>
  </cellXfs>
  <cellStyles count="6">
    <cellStyle name="Moeda" xfId="5" builtinId="4"/>
    <cellStyle name="Moeda 2" xfId="4" xr:uid="{00000000-0005-0000-0000-000001000000}"/>
    <cellStyle name="Normal" xfId="0" builtinId="0"/>
    <cellStyle name="Normal 2" xfId="1" xr:uid="{00000000-0005-0000-0000-000003000000}"/>
    <cellStyle name="Normal 3" xfId="3" xr:uid="{00000000-0005-0000-0000-000004000000}"/>
    <cellStyle name="Vírgula" xfId="2" builtinId="3"/>
  </cellStyles>
  <dxfs count="8">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1"/>
  <dimension ref="A1:I17"/>
  <sheetViews>
    <sheetView topLeftCell="A5" zoomScaleNormal="100" workbookViewId="0">
      <selection activeCell="B18" sqref="B18"/>
    </sheetView>
  </sheetViews>
  <sheetFormatPr defaultColWidth="9.28515625" defaultRowHeight="11.25" x14ac:dyDescent="0.15"/>
  <cols>
    <col min="1" max="1" width="3.28515625" style="21" customWidth="1"/>
    <col min="2" max="2" width="61.5703125" style="22" customWidth="1"/>
    <col min="3" max="3" width="22.42578125" style="22" customWidth="1"/>
    <col min="4" max="6" width="10" style="21" customWidth="1"/>
    <col min="7" max="9" width="38.42578125" style="21" customWidth="1"/>
    <col min="10" max="16384" width="9.28515625" style="21"/>
  </cols>
  <sheetData>
    <row r="1" spans="1:9" x14ac:dyDescent="0.15">
      <c r="B1" s="150" t="s">
        <v>0</v>
      </c>
      <c r="C1" s="150"/>
      <c r="D1" s="150"/>
      <c r="E1" s="150"/>
      <c r="F1" s="150"/>
      <c r="G1" s="150"/>
    </row>
    <row r="2" spans="1:9" ht="33.75" x14ac:dyDescent="0.15">
      <c r="A2" s="18" t="s">
        <v>1</v>
      </c>
      <c r="B2" s="18" t="s">
        <v>2</v>
      </c>
      <c r="C2" s="18" t="s">
        <v>3</v>
      </c>
      <c r="D2" s="18" t="s">
        <v>4</v>
      </c>
      <c r="E2" s="18" t="s">
        <v>5</v>
      </c>
      <c r="F2" s="18" t="s">
        <v>6</v>
      </c>
      <c r="G2" s="18" t="s">
        <v>7</v>
      </c>
      <c r="H2" s="18" t="s">
        <v>8</v>
      </c>
      <c r="I2" s="18" t="s">
        <v>9</v>
      </c>
    </row>
    <row r="3" spans="1:9" ht="22.5" x14ac:dyDescent="0.15">
      <c r="A3" s="19">
        <v>1</v>
      </c>
      <c r="B3" s="1" t="s">
        <v>10</v>
      </c>
      <c r="C3" s="1" t="s">
        <v>11</v>
      </c>
      <c r="D3" s="20"/>
      <c r="E3" s="20"/>
      <c r="F3" s="20"/>
      <c r="G3" s="19"/>
      <c r="H3" s="19"/>
      <c r="I3" s="19"/>
    </row>
    <row r="4" spans="1:9" ht="22.5" x14ac:dyDescent="0.15">
      <c r="A4" s="19">
        <v>2</v>
      </c>
      <c r="B4" s="1" t="s">
        <v>12</v>
      </c>
      <c r="C4" s="1" t="s">
        <v>11</v>
      </c>
      <c r="D4" s="20"/>
      <c r="E4" s="20"/>
      <c r="F4" s="20"/>
      <c r="G4" s="19"/>
      <c r="H4" s="19"/>
      <c r="I4" s="19"/>
    </row>
    <row r="5" spans="1:9" ht="22.5" x14ac:dyDescent="0.15">
      <c r="A5" s="19">
        <v>3</v>
      </c>
      <c r="B5" s="1" t="s">
        <v>13</v>
      </c>
      <c r="C5" s="1" t="s">
        <v>11</v>
      </c>
      <c r="D5" s="20"/>
      <c r="E5" s="20"/>
      <c r="F5" s="20"/>
      <c r="G5" s="19"/>
      <c r="H5" s="19"/>
      <c r="I5" s="19"/>
    </row>
    <row r="6" spans="1:9" x14ac:dyDescent="0.15">
      <c r="A6" s="19">
        <v>4</v>
      </c>
      <c r="B6" s="1" t="s">
        <v>14</v>
      </c>
      <c r="C6" s="1" t="s">
        <v>15</v>
      </c>
      <c r="D6" s="20"/>
      <c r="E6" s="20"/>
      <c r="F6" s="20"/>
      <c r="G6" s="19"/>
      <c r="H6" s="19"/>
      <c r="I6" s="19"/>
    </row>
    <row r="7" spans="1:9" x14ac:dyDescent="0.15">
      <c r="A7" s="19">
        <v>5</v>
      </c>
      <c r="B7" s="1" t="s">
        <v>16</v>
      </c>
      <c r="C7" s="1" t="s">
        <v>15</v>
      </c>
      <c r="D7" s="20"/>
      <c r="E7" s="20"/>
      <c r="F7" s="20"/>
      <c r="G7" s="19"/>
      <c r="H7" s="19"/>
      <c r="I7" s="19"/>
    </row>
    <row r="8" spans="1:9" ht="22.5" x14ac:dyDescent="0.15">
      <c r="A8" s="19">
        <v>6</v>
      </c>
      <c r="B8" s="1" t="s">
        <v>17</v>
      </c>
      <c r="C8" s="1" t="s">
        <v>15</v>
      </c>
      <c r="D8" s="20"/>
      <c r="E8" s="20"/>
      <c r="F8" s="20"/>
      <c r="G8" s="19"/>
      <c r="H8" s="19"/>
      <c r="I8" s="19"/>
    </row>
    <row r="9" spans="1:9" ht="22.5" x14ac:dyDescent="0.15">
      <c r="A9" s="19">
        <v>7</v>
      </c>
      <c r="B9" s="1" t="s">
        <v>18</v>
      </c>
      <c r="C9" s="1" t="s">
        <v>19</v>
      </c>
      <c r="D9" s="20"/>
      <c r="E9" s="20"/>
      <c r="F9" s="20"/>
      <c r="G9" s="19"/>
      <c r="H9" s="19"/>
      <c r="I9" s="19"/>
    </row>
    <row r="10" spans="1:9" x14ac:dyDescent="0.15">
      <c r="A10" s="19">
        <v>8</v>
      </c>
      <c r="B10" s="1" t="s">
        <v>20</v>
      </c>
      <c r="C10" s="1" t="s">
        <v>19</v>
      </c>
      <c r="D10" s="20"/>
      <c r="E10" s="20"/>
      <c r="F10" s="20"/>
      <c r="G10" s="19"/>
      <c r="H10" s="19"/>
      <c r="I10" s="19"/>
    </row>
    <row r="11" spans="1:9" x14ac:dyDescent="0.15">
      <c r="A11" s="19">
        <v>9</v>
      </c>
      <c r="B11" s="1" t="s">
        <v>21</v>
      </c>
      <c r="C11" s="1" t="s">
        <v>19</v>
      </c>
      <c r="D11" s="20"/>
      <c r="E11" s="20"/>
      <c r="F11" s="20"/>
      <c r="G11" s="19"/>
      <c r="H11" s="19"/>
      <c r="I11" s="19"/>
    </row>
    <row r="12" spans="1:9" ht="22.5" x14ac:dyDescent="0.15">
      <c r="A12" s="19">
        <v>10</v>
      </c>
      <c r="B12" s="1" t="s">
        <v>22</v>
      </c>
      <c r="C12" s="1" t="s">
        <v>23</v>
      </c>
      <c r="D12" s="20"/>
      <c r="E12" s="20"/>
      <c r="F12" s="20"/>
      <c r="G12" s="19"/>
      <c r="H12" s="19"/>
      <c r="I12" s="19"/>
    </row>
    <row r="13" spans="1:9" ht="22.5" x14ac:dyDescent="0.15">
      <c r="A13" s="19">
        <v>11</v>
      </c>
      <c r="B13" s="1" t="s">
        <v>24</v>
      </c>
      <c r="C13" s="1" t="s">
        <v>25</v>
      </c>
      <c r="D13" s="20"/>
      <c r="E13" s="20"/>
      <c r="F13" s="20"/>
      <c r="G13" s="19"/>
      <c r="H13" s="19"/>
      <c r="I13" s="19"/>
    </row>
    <row r="14" spans="1:9" x14ac:dyDescent="0.15">
      <c r="A14" s="19">
        <v>12</v>
      </c>
      <c r="B14" s="1" t="s">
        <v>26</v>
      </c>
      <c r="C14" s="1" t="s">
        <v>23</v>
      </c>
      <c r="D14" s="20"/>
      <c r="E14" s="20"/>
      <c r="F14" s="20"/>
      <c r="G14" s="19"/>
      <c r="H14" s="19"/>
      <c r="I14" s="19"/>
    </row>
    <row r="15" spans="1:9" ht="22.5" x14ac:dyDescent="0.15">
      <c r="A15" s="19">
        <v>13</v>
      </c>
      <c r="B15" s="1" t="s">
        <v>27</v>
      </c>
      <c r="C15" s="1" t="s">
        <v>25</v>
      </c>
      <c r="D15" s="20"/>
      <c r="E15" s="20"/>
      <c r="F15" s="20"/>
      <c r="G15" s="19"/>
      <c r="H15" s="19"/>
      <c r="I15" s="19"/>
    </row>
    <row r="16" spans="1:9" x14ac:dyDescent="0.15">
      <c r="A16" s="19">
        <v>14</v>
      </c>
      <c r="B16" s="1" t="s">
        <v>28</v>
      </c>
      <c r="C16" s="1" t="s">
        <v>23</v>
      </c>
      <c r="D16" s="20"/>
      <c r="E16" s="20"/>
      <c r="F16" s="20"/>
      <c r="G16" s="19"/>
      <c r="H16" s="19"/>
      <c r="I16" s="19"/>
    </row>
    <row r="17" spans="1:9" x14ac:dyDescent="0.15">
      <c r="A17" s="19">
        <v>15</v>
      </c>
      <c r="B17" s="1" t="s">
        <v>29</v>
      </c>
      <c r="C17" s="1" t="s">
        <v>23</v>
      </c>
      <c r="D17" s="20"/>
      <c r="E17" s="20"/>
      <c r="F17" s="20"/>
      <c r="G17" s="19"/>
      <c r="H17" s="19"/>
      <c r="I17" s="19"/>
    </row>
  </sheetData>
  <mergeCells count="1">
    <mergeCell ref="B1:G1"/>
  </mergeCells>
  <dataValidations count="1">
    <dataValidation type="list" allowBlank="1" showInputMessage="1" showErrorMessage="1" sqref="D3:F17" xr:uid="{00000000-0002-0000-0200-000000000000}">
      <formula1>"Sim,Não"</formula1>
    </dataValidation>
  </dataValidation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770E9-2D65-4578-BFB5-5D7BE0D18F82}">
  <sheetPr codeName="Planilha2" filterMode="1"/>
  <dimension ref="A1:AX76"/>
  <sheetViews>
    <sheetView topLeftCell="A2" zoomScale="60" zoomScaleNormal="60" workbookViewId="0">
      <selection activeCell="A76" sqref="A72:B76"/>
    </sheetView>
  </sheetViews>
  <sheetFormatPr defaultColWidth="8.7109375" defaultRowHeight="11.25" outlineLevelCol="1" x14ac:dyDescent="0.25"/>
  <cols>
    <col min="1" max="1" width="12.42578125" style="2" customWidth="1"/>
    <col min="2" max="2" width="18.7109375" style="2" customWidth="1"/>
    <col min="3" max="3" width="24.7109375" style="2" customWidth="1"/>
    <col min="4" max="4" width="36.28515625" style="2" customWidth="1" outlineLevel="1"/>
    <col min="5" max="5" width="38.7109375" style="2" customWidth="1" outlineLevel="1"/>
    <col min="6" max="6" width="34.7109375" style="2" customWidth="1"/>
    <col min="7" max="7" width="23.28515625" style="2" customWidth="1" outlineLevel="1"/>
    <col min="8" max="8" width="16" style="2" customWidth="1" outlineLevel="1"/>
    <col min="9" max="10" width="8.7109375" style="2" outlineLevel="1"/>
    <col min="11" max="11" width="9" style="2" bestFit="1" customWidth="1"/>
    <col min="12" max="12" width="31.28515625" style="2" customWidth="1" outlineLevel="1"/>
    <col min="13" max="13" width="15" style="2" customWidth="1" outlineLevel="1"/>
    <col min="14" max="15" width="8.7109375" style="2" outlineLevel="1"/>
    <col min="16" max="16" width="9" style="2" bestFit="1" customWidth="1"/>
    <col min="17" max="17" width="35.7109375" style="2" customWidth="1" outlineLevel="1"/>
    <col min="18" max="18" width="12.28515625" style="2" customWidth="1" outlineLevel="1"/>
    <col min="19" max="20" width="8.7109375" style="2" outlineLevel="1"/>
    <col min="21" max="21" width="9" style="2" bestFit="1" customWidth="1"/>
    <col min="22" max="22" width="33.28515625" style="2" customWidth="1" outlineLevel="1"/>
    <col min="23" max="23" width="14.42578125" style="2" customWidth="1" outlineLevel="1"/>
    <col min="24" max="25" width="8.7109375" style="2" outlineLevel="1"/>
    <col min="26" max="26" width="9" style="2" bestFit="1" customWidth="1"/>
    <col min="27" max="27" width="21.28515625" style="2" customWidth="1" outlineLevel="1"/>
    <col min="28" max="28" width="15.7109375" style="2" customWidth="1" outlineLevel="1"/>
    <col min="29" max="30" width="8.7109375" style="2" outlineLevel="1"/>
    <col min="31" max="31" width="9" style="2" bestFit="1" customWidth="1"/>
    <col min="32" max="33" width="8.7109375" style="2" outlineLevel="1"/>
    <col min="34" max="34" width="15.7109375" style="2" bestFit="1" customWidth="1"/>
    <col min="35" max="36" width="8.7109375" style="2" outlineLevel="1"/>
    <col min="37" max="37" width="15.7109375" style="2" bestFit="1" customWidth="1"/>
    <col min="38" max="38" width="8.7109375" style="2" outlineLevel="1"/>
    <col min="39" max="39" width="7.7109375" style="2" customWidth="1" outlineLevel="1"/>
    <col min="40" max="40" width="15.7109375" style="2" bestFit="1" customWidth="1"/>
    <col min="41" max="42" width="8.7109375" style="2" outlineLevel="1"/>
    <col min="43" max="43" width="15.7109375" style="2" bestFit="1" customWidth="1"/>
    <col min="44" max="44" width="11" style="2" customWidth="1" outlineLevel="1"/>
    <col min="45" max="45" width="8.7109375" style="2" outlineLevel="1"/>
    <col min="46" max="46" width="17.7109375" style="2" bestFit="1" customWidth="1"/>
    <col min="47" max="47" width="12.28515625" style="2" customWidth="1"/>
    <col min="48" max="48" width="17.7109375" style="2" bestFit="1" customWidth="1"/>
    <col min="49" max="49" width="61" style="2" customWidth="1"/>
    <col min="50" max="50" width="10.5703125" style="2" bestFit="1" customWidth="1"/>
    <col min="51" max="16384" width="8.7109375" style="2"/>
  </cols>
  <sheetData>
    <row r="1" spans="1:49" x14ac:dyDescent="0.25">
      <c r="A1" s="151" t="s">
        <v>30</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row>
    <row r="2" spans="1:49" ht="103.5" x14ac:dyDescent="0.25">
      <c r="A2" s="3" t="s">
        <v>31</v>
      </c>
      <c r="B2" s="3" t="s">
        <v>32</v>
      </c>
      <c r="C2" s="3" t="s">
        <v>33</v>
      </c>
      <c r="D2" s="3" t="s">
        <v>34</v>
      </c>
      <c r="E2" s="3" t="s">
        <v>35</v>
      </c>
      <c r="F2" s="3" t="s">
        <v>36</v>
      </c>
      <c r="G2" s="3" t="s">
        <v>37</v>
      </c>
      <c r="H2" s="3" t="s">
        <v>38</v>
      </c>
      <c r="I2" s="3" t="s">
        <v>39</v>
      </c>
      <c r="J2" s="3" t="s">
        <v>40</v>
      </c>
      <c r="K2" s="3" t="s">
        <v>41</v>
      </c>
      <c r="L2" s="3" t="s">
        <v>42</v>
      </c>
      <c r="M2" s="3" t="s">
        <v>43</v>
      </c>
      <c r="N2" s="3" t="s">
        <v>44</v>
      </c>
      <c r="O2" s="3" t="s">
        <v>40</v>
      </c>
      <c r="P2" s="3" t="s">
        <v>45</v>
      </c>
      <c r="Q2" s="3" t="s">
        <v>46</v>
      </c>
      <c r="R2" s="3" t="s">
        <v>47</v>
      </c>
      <c r="S2" s="3" t="s">
        <v>48</v>
      </c>
      <c r="T2" s="3" t="s">
        <v>40</v>
      </c>
      <c r="U2" s="3" t="s">
        <v>49</v>
      </c>
      <c r="V2" s="3" t="s">
        <v>50</v>
      </c>
      <c r="W2" s="3" t="s">
        <v>51</v>
      </c>
      <c r="X2" s="3" t="s">
        <v>52</v>
      </c>
      <c r="Y2" s="3" t="s">
        <v>40</v>
      </c>
      <c r="Z2" s="3" t="s">
        <v>53</v>
      </c>
      <c r="AA2" s="3" t="s">
        <v>54</v>
      </c>
      <c r="AB2" s="3" t="s">
        <v>55</v>
      </c>
      <c r="AC2" s="3" t="s">
        <v>56</v>
      </c>
      <c r="AD2" s="3" t="s">
        <v>40</v>
      </c>
      <c r="AE2" s="3" t="s">
        <v>57</v>
      </c>
      <c r="AF2" s="3" t="s">
        <v>58</v>
      </c>
      <c r="AG2" s="3" t="s">
        <v>59</v>
      </c>
      <c r="AH2" s="3" t="s">
        <v>60</v>
      </c>
      <c r="AI2" s="3" t="s">
        <v>61</v>
      </c>
      <c r="AJ2" s="3" t="s">
        <v>62</v>
      </c>
      <c r="AK2" s="3" t="s">
        <v>63</v>
      </c>
      <c r="AL2" s="3" t="s">
        <v>64</v>
      </c>
      <c r="AM2" s="3" t="s">
        <v>65</v>
      </c>
      <c r="AN2" s="3" t="s">
        <v>66</v>
      </c>
      <c r="AO2" s="3" t="s">
        <v>67</v>
      </c>
      <c r="AP2" s="3" t="s">
        <v>68</v>
      </c>
      <c r="AQ2" s="3" t="s">
        <v>69</v>
      </c>
      <c r="AR2" s="3" t="s">
        <v>70</v>
      </c>
      <c r="AS2" s="3" t="s">
        <v>71</v>
      </c>
      <c r="AT2" s="3" t="s">
        <v>72</v>
      </c>
      <c r="AU2" s="3" t="s">
        <v>73</v>
      </c>
      <c r="AV2" s="3" t="s">
        <v>74</v>
      </c>
      <c r="AW2" s="3" t="s">
        <v>75</v>
      </c>
    </row>
    <row r="3" spans="1:49" ht="224.1" hidden="1" customHeight="1" x14ac:dyDescent="0.25">
      <c r="A3" s="4" t="s">
        <v>76</v>
      </c>
      <c r="B3" s="4" t="s">
        <v>77</v>
      </c>
      <c r="C3" s="5" t="s">
        <v>78</v>
      </c>
      <c r="D3" s="5" t="s">
        <v>79</v>
      </c>
      <c r="E3" s="5" t="s">
        <v>80</v>
      </c>
      <c r="F3" s="5" t="s">
        <v>81</v>
      </c>
      <c r="G3" s="5" t="s">
        <v>82</v>
      </c>
      <c r="H3" s="5" t="s">
        <v>83</v>
      </c>
      <c r="I3" s="6">
        <v>4</v>
      </c>
      <c r="J3" s="7">
        <v>1</v>
      </c>
      <c r="K3" s="7">
        <f>I3*J3</f>
        <v>4</v>
      </c>
      <c r="L3" s="5" t="s">
        <v>84</v>
      </c>
      <c r="M3" s="5" t="s">
        <v>83</v>
      </c>
      <c r="N3" s="5">
        <v>8</v>
      </c>
      <c r="O3" s="7">
        <v>1</v>
      </c>
      <c r="P3" s="7">
        <f>N3*O3</f>
        <v>8</v>
      </c>
      <c r="Q3" s="5" t="s">
        <v>85</v>
      </c>
      <c r="R3" s="5" t="s">
        <v>83</v>
      </c>
      <c r="S3" s="6">
        <v>16</v>
      </c>
      <c r="T3" s="7">
        <v>1</v>
      </c>
      <c r="U3" s="7">
        <f>S3*T3</f>
        <v>16</v>
      </c>
      <c r="V3" s="5" t="s">
        <v>86</v>
      </c>
      <c r="W3" s="5" t="s">
        <v>83</v>
      </c>
      <c r="X3" s="6">
        <v>32</v>
      </c>
      <c r="Y3" s="7">
        <v>1</v>
      </c>
      <c r="Z3" s="7">
        <f>X3*Y3</f>
        <v>32</v>
      </c>
      <c r="AA3" s="5" t="s">
        <v>87</v>
      </c>
      <c r="AB3" s="5" t="s">
        <v>83</v>
      </c>
      <c r="AC3" s="6">
        <v>64</v>
      </c>
      <c r="AD3" s="7">
        <v>1</v>
      </c>
      <c r="AE3" s="7">
        <f>AC3*AD3</f>
        <v>64</v>
      </c>
      <c r="AF3" s="8">
        <v>20</v>
      </c>
      <c r="AG3" s="9">
        <f t="shared" ref="AG3:AG65" si="0">AF3*IFERROR(K3,0)</f>
        <v>80</v>
      </c>
      <c r="AH3" s="10">
        <v>0</v>
      </c>
      <c r="AI3" s="8">
        <v>16</v>
      </c>
      <c r="AJ3" s="9">
        <f t="shared" ref="AJ3:AJ65" si="1">AI3*IFERROR(P3,0)</f>
        <v>128</v>
      </c>
      <c r="AK3" s="10">
        <v>0</v>
      </c>
      <c r="AL3" s="8">
        <v>24</v>
      </c>
      <c r="AM3" s="9">
        <f t="shared" ref="AM3:AM65" si="2">AL3*IFERROR(U3,0)</f>
        <v>384</v>
      </c>
      <c r="AN3" s="10">
        <v>0</v>
      </c>
      <c r="AO3" s="8">
        <v>12</v>
      </c>
      <c r="AP3" s="9">
        <f t="shared" ref="AP3:AP65" si="3">AO3*IFERROR(Z3,0)</f>
        <v>384</v>
      </c>
      <c r="AQ3" s="10">
        <v>0</v>
      </c>
      <c r="AR3" s="8">
        <v>10</v>
      </c>
      <c r="AS3" s="9">
        <f t="shared" ref="AS3:AS65" si="4">AR3*IFERROR(AE3,0)</f>
        <v>640</v>
      </c>
      <c r="AT3" s="10">
        <v>0</v>
      </c>
      <c r="AU3" s="11">
        <f t="shared" ref="AU3:AV41" si="5">AG3+AJ3+AM3+AP3+AS3</f>
        <v>1616</v>
      </c>
      <c r="AV3" s="10">
        <f t="shared" si="5"/>
        <v>0</v>
      </c>
      <c r="AW3" s="8" t="s">
        <v>88</v>
      </c>
    </row>
    <row r="4" spans="1:49" ht="146.25" hidden="1" x14ac:dyDescent="0.25">
      <c r="A4" s="4" t="s">
        <v>76</v>
      </c>
      <c r="B4" s="4" t="s">
        <v>77</v>
      </c>
      <c r="C4" s="5" t="s">
        <v>89</v>
      </c>
      <c r="D4" s="5" t="s">
        <v>79</v>
      </c>
      <c r="E4" s="12" t="s">
        <v>90</v>
      </c>
      <c r="F4" s="5" t="s">
        <v>91</v>
      </c>
      <c r="G4" s="5" t="s">
        <v>92</v>
      </c>
      <c r="H4" s="5" t="s">
        <v>93</v>
      </c>
      <c r="I4" s="6">
        <v>6</v>
      </c>
      <c r="J4" s="7">
        <v>1</v>
      </c>
      <c r="K4" s="7">
        <f t="shared" ref="K4:K65" si="6">I4*J4</f>
        <v>6</v>
      </c>
      <c r="L4" s="5" t="s">
        <v>94</v>
      </c>
      <c r="M4" s="5" t="s">
        <v>93</v>
      </c>
      <c r="N4" s="6">
        <v>10</v>
      </c>
      <c r="O4" s="7">
        <v>1</v>
      </c>
      <c r="P4" s="7">
        <f t="shared" ref="P4:P65" si="7">N4*O4</f>
        <v>10</v>
      </c>
      <c r="Q4" s="5" t="s">
        <v>95</v>
      </c>
      <c r="R4" s="5" t="s">
        <v>93</v>
      </c>
      <c r="S4" s="6">
        <v>20</v>
      </c>
      <c r="T4" s="7">
        <v>1</v>
      </c>
      <c r="U4" s="7">
        <f t="shared" ref="U4:U65" si="8">S4*T4</f>
        <v>20</v>
      </c>
      <c r="V4" s="5" t="s">
        <v>96</v>
      </c>
      <c r="W4" s="5" t="s">
        <v>93</v>
      </c>
      <c r="X4" s="6">
        <v>30</v>
      </c>
      <c r="Y4" s="7">
        <v>1</v>
      </c>
      <c r="Z4" s="7">
        <f t="shared" ref="Z4:Z65" si="9">X4*Y4</f>
        <v>30</v>
      </c>
      <c r="AA4" s="5" t="s">
        <v>97</v>
      </c>
      <c r="AB4" s="5" t="s">
        <v>93</v>
      </c>
      <c r="AC4" s="6">
        <v>40</v>
      </c>
      <c r="AD4" s="7">
        <v>1</v>
      </c>
      <c r="AE4" s="7">
        <f t="shared" ref="AE4:AE65" si="10">AC4*AD4</f>
        <v>40</v>
      </c>
      <c r="AF4" s="8">
        <v>20</v>
      </c>
      <c r="AG4" s="9">
        <f t="shared" si="0"/>
        <v>120</v>
      </c>
      <c r="AH4" s="10">
        <v>0</v>
      </c>
      <c r="AI4" s="8">
        <v>16</v>
      </c>
      <c r="AJ4" s="9">
        <f t="shared" si="1"/>
        <v>160</v>
      </c>
      <c r="AK4" s="10">
        <v>0</v>
      </c>
      <c r="AL4" s="8">
        <v>24</v>
      </c>
      <c r="AM4" s="9">
        <f t="shared" si="2"/>
        <v>480</v>
      </c>
      <c r="AN4" s="10">
        <v>0</v>
      </c>
      <c r="AO4" s="8">
        <v>12</v>
      </c>
      <c r="AP4" s="9">
        <f t="shared" si="3"/>
        <v>360</v>
      </c>
      <c r="AQ4" s="10">
        <v>0</v>
      </c>
      <c r="AR4" s="8">
        <v>10</v>
      </c>
      <c r="AS4" s="9">
        <f t="shared" si="4"/>
        <v>400</v>
      </c>
      <c r="AT4" s="10">
        <v>0</v>
      </c>
      <c r="AU4" s="11">
        <f t="shared" si="5"/>
        <v>1520</v>
      </c>
      <c r="AV4" s="10">
        <f t="shared" si="5"/>
        <v>0</v>
      </c>
      <c r="AW4" s="8" t="s">
        <v>88</v>
      </c>
    </row>
    <row r="5" spans="1:49" ht="163.35" hidden="1" customHeight="1" x14ac:dyDescent="0.25">
      <c r="A5" s="4" t="s">
        <v>76</v>
      </c>
      <c r="B5" s="4" t="s">
        <v>77</v>
      </c>
      <c r="C5" s="5" t="s">
        <v>98</v>
      </c>
      <c r="D5" s="5" t="s">
        <v>99</v>
      </c>
      <c r="E5" s="12" t="s">
        <v>100</v>
      </c>
      <c r="F5" s="5" t="s">
        <v>101</v>
      </c>
      <c r="G5" s="5" t="s">
        <v>102</v>
      </c>
      <c r="H5" s="5" t="s">
        <v>103</v>
      </c>
      <c r="I5" s="6">
        <v>3</v>
      </c>
      <c r="J5" s="7">
        <v>0.60145765374991544</v>
      </c>
      <c r="K5" s="7">
        <f t="shared" si="6"/>
        <v>1.8043729612497463</v>
      </c>
      <c r="L5" s="5" t="s">
        <v>104</v>
      </c>
      <c r="M5" s="5" t="s">
        <v>103</v>
      </c>
      <c r="N5" s="6">
        <v>6</v>
      </c>
      <c r="O5" s="7">
        <v>0.60145765374991544</v>
      </c>
      <c r="P5" s="7">
        <f t="shared" si="7"/>
        <v>3.6087459224994927</v>
      </c>
      <c r="Q5" s="5" t="s">
        <v>105</v>
      </c>
      <c r="R5" s="5" t="s">
        <v>106</v>
      </c>
      <c r="S5" s="6">
        <v>12</v>
      </c>
      <c r="T5" s="7">
        <v>1</v>
      </c>
      <c r="U5" s="7">
        <f t="shared" si="8"/>
        <v>12</v>
      </c>
      <c r="V5" s="5" t="s">
        <v>107</v>
      </c>
      <c r="W5" s="5" t="s">
        <v>106</v>
      </c>
      <c r="X5" s="6">
        <v>24</v>
      </c>
      <c r="Y5" s="7">
        <v>1</v>
      </c>
      <c r="Z5" s="7">
        <f t="shared" si="9"/>
        <v>24</v>
      </c>
      <c r="AA5" s="5" t="s">
        <v>108</v>
      </c>
      <c r="AB5" s="5" t="s">
        <v>106</v>
      </c>
      <c r="AC5" s="6">
        <v>32</v>
      </c>
      <c r="AD5" s="7">
        <v>1</v>
      </c>
      <c r="AE5" s="7">
        <f t="shared" si="10"/>
        <v>32</v>
      </c>
      <c r="AF5" s="8">
        <v>20</v>
      </c>
      <c r="AG5" s="9">
        <f t="shared" si="0"/>
        <v>36.08745922499493</v>
      </c>
      <c r="AH5" s="10">
        <v>0</v>
      </c>
      <c r="AI5" s="8">
        <v>16</v>
      </c>
      <c r="AJ5" s="9">
        <f t="shared" si="1"/>
        <v>57.739934759991883</v>
      </c>
      <c r="AK5" s="10">
        <v>0</v>
      </c>
      <c r="AL5" s="8">
        <v>24</v>
      </c>
      <c r="AM5" s="9">
        <f t="shared" si="2"/>
        <v>288</v>
      </c>
      <c r="AN5" s="10">
        <v>0</v>
      </c>
      <c r="AO5" s="8">
        <v>12</v>
      </c>
      <c r="AP5" s="9">
        <f t="shared" si="3"/>
        <v>288</v>
      </c>
      <c r="AQ5" s="10">
        <v>0</v>
      </c>
      <c r="AR5" s="8">
        <v>10</v>
      </c>
      <c r="AS5" s="9">
        <f t="shared" si="4"/>
        <v>320</v>
      </c>
      <c r="AT5" s="10">
        <v>0</v>
      </c>
      <c r="AU5" s="11">
        <f t="shared" si="5"/>
        <v>989.82739398498688</v>
      </c>
      <c r="AV5" s="10">
        <f t="shared" si="5"/>
        <v>0</v>
      </c>
      <c r="AW5" s="8" t="s">
        <v>109</v>
      </c>
    </row>
    <row r="6" spans="1:49" s="29" customFormat="1" ht="163.35" hidden="1" customHeight="1" x14ac:dyDescent="0.25">
      <c r="A6" s="24" t="s">
        <v>76</v>
      </c>
      <c r="B6" s="24" t="s">
        <v>77</v>
      </c>
      <c r="C6" s="24" t="s">
        <v>110</v>
      </c>
      <c r="D6" s="24"/>
      <c r="E6" s="23"/>
      <c r="F6" s="24"/>
      <c r="G6" s="24"/>
      <c r="H6" s="24"/>
      <c r="I6" s="26"/>
      <c r="J6" s="26"/>
      <c r="K6" s="26"/>
      <c r="L6" s="24"/>
      <c r="M6" s="24"/>
      <c r="N6" s="26"/>
      <c r="O6" s="26"/>
      <c r="P6" s="26"/>
      <c r="Q6" s="24"/>
      <c r="R6" s="24"/>
      <c r="S6" s="26"/>
      <c r="T6" s="26"/>
      <c r="U6" s="26"/>
      <c r="V6" s="24"/>
      <c r="W6" s="24"/>
      <c r="X6" s="26"/>
      <c r="Y6" s="26"/>
      <c r="Z6" s="26"/>
      <c r="AA6" s="24"/>
      <c r="AB6" s="24"/>
      <c r="AC6" s="26"/>
      <c r="AD6" s="26"/>
      <c r="AE6" s="26"/>
      <c r="AF6" s="25"/>
      <c r="AG6" s="25"/>
      <c r="AH6" s="27"/>
      <c r="AI6" s="25"/>
      <c r="AJ6" s="25"/>
      <c r="AK6" s="27"/>
      <c r="AL6" s="25"/>
      <c r="AM6" s="25"/>
      <c r="AN6" s="27"/>
      <c r="AO6" s="25"/>
      <c r="AP6" s="25"/>
      <c r="AQ6" s="27"/>
      <c r="AR6" s="25"/>
      <c r="AS6" s="25"/>
      <c r="AT6" s="27"/>
      <c r="AU6" s="28"/>
      <c r="AV6" s="27"/>
      <c r="AW6" s="25"/>
    </row>
    <row r="7" spans="1:49" s="29" customFormat="1" ht="163.35" hidden="1" customHeight="1" x14ac:dyDescent="0.25">
      <c r="A7" s="24" t="s">
        <v>76</v>
      </c>
      <c r="B7" s="24" t="s">
        <v>77</v>
      </c>
      <c r="C7" s="24" t="s">
        <v>111</v>
      </c>
      <c r="D7" s="24"/>
      <c r="E7" s="23"/>
      <c r="F7" s="24"/>
      <c r="G7" s="24"/>
      <c r="H7" s="24"/>
      <c r="I7" s="26"/>
      <c r="J7" s="26"/>
      <c r="K7" s="26"/>
      <c r="L7" s="24"/>
      <c r="M7" s="24"/>
      <c r="N7" s="26"/>
      <c r="O7" s="26"/>
      <c r="P7" s="26"/>
      <c r="Q7" s="24"/>
      <c r="R7" s="24"/>
      <c r="S7" s="26"/>
      <c r="T7" s="26"/>
      <c r="U7" s="26"/>
      <c r="V7" s="24"/>
      <c r="W7" s="24"/>
      <c r="X7" s="26"/>
      <c r="Y7" s="26"/>
      <c r="Z7" s="26"/>
      <c r="AA7" s="24"/>
      <c r="AB7" s="24"/>
      <c r="AC7" s="26"/>
      <c r="AD7" s="26"/>
      <c r="AE7" s="26"/>
      <c r="AF7" s="25"/>
      <c r="AG7" s="25"/>
      <c r="AH7" s="27"/>
      <c r="AI7" s="25"/>
      <c r="AJ7" s="25"/>
      <c r="AK7" s="27"/>
      <c r="AL7" s="25"/>
      <c r="AM7" s="25"/>
      <c r="AN7" s="27"/>
      <c r="AO7" s="25"/>
      <c r="AP7" s="25"/>
      <c r="AQ7" s="27"/>
      <c r="AR7" s="25"/>
      <c r="AS7" s="25"/>
      <c r="AT7" s="27"/>
      <c r="AU7" s="28"/>
      <c r="AV7" s="27"/>
      <c r="AW7" s="25"/>
    </row>
    <row r="8" spans="1:49" ht="149.1" hidden="1" customHeight="1" x14ac:dyDescent="0.25">
      <c r="A8" s="4" t="s">
        <v>76</v>
      </c>
      <c r="B8" s="4" t="s">
        <v>77</v>
      </c>
      <c r="C8" s="5" t="s">
        <v>112</v>
      </c>
      <c r="D8" s="12" t="s">
        <v>113</v>
      </c>
      <c r="E8" s="12" t="s">
        <v>114</v>
      </c>
      <c r="F8" s="12" t="s">
        <v>115</v>
      </c>
      <c r="G8" s="5" t="s">
        <v>116</v>
      </c>
      <c r="H8" s="5" t="s">
        <v>117</v>
      </c>
      <c r="I8" s="8">
        <v>4</v>
      </c>
      <c r="J8" s="7">
        <v>1</v>
      </c>
      <c r="K8" s="7">
        <f t="shared" si="6"/>
        <v>4</v>
      </c>
      <c r="L8" s="5" t="s">
        <v>118</v>
      </c>
      <c r="M8" s="5" t="s">
        <v>117</v>
      </c>
      <c r="N8" s="8">
        <v>8</v>
      </c>
      <c r="O8" s="7">
        <v>1</v>
      </c>
      <c r="P8" s="7">
        <f t="shared" si="7"/>
        <v>8</v>
      </c>
      <c r="Q8" s="13" t="s">
        <v>119</v>
      </c>
      <c r="R8" s="13" t="s">
        <v>120</v>
      </c>
      <c r="S8" s="9">
        <v>0</v>
      </c>
      <c r="T8" s="7">
        <v>1</v>
      </c>
      <c r="U8" s="7">
        <f t="shared" si="8"/>
        <v>0</v>
      </c>
      <c r="V8" s="13" t="s">
        <v>119</v>
      </c>
      <c r="W8" s="13" t="s">
        <v>120</v>
      </c>
      <c r="X8" s="9">
        <v>0</v>
      </c>
      <c r="Y8" s="7">
        <v>1</v>
      </c>
      <c r="Z8" s="7">
        <f t="shared" si="9"/>
        <v>0</v>
      </c>
      <c r="AA8" s="13" t="s">
        <v>121</v>
      </c>
      <c r="AB8" s="13" t="s">
        <v>120</v>
      </c>
      <c r="AC8" s="9">
        <v>0</v>
      </c>
      <c r="AD8" s="7">
        <v>1</v>
      </c>
      <c r="AE8" s="7">
        <f t="shared" si="10"/>
        <v>0</v>
      </c>
      <c r="AF8" s="8">
        <v>83</v>
      </c>
      <c r="AG8" s="9">
        <f t="shared" si="0"/>
        <v>332</v>
      </c>
      <c r="AH8" s="10">
        <v>0</v>
      </c>
      <c r="AI8" s="8">
        <v>165</v>
      </c>
      <c r="AJ8" s="9">
        <f t="shared" si="1"/>
        <v>1320</v>
      </c>
      <c r="AK8" s="10">
        <v>0</v>
      </c>
      <c r="AL8" s="9">
        <v>0</v>
      </c>
      <c r="AM8" s="9">
        <f t="shared" si="2"/>
        <v>0</v>
      </c>
      <c r="AN8" s="10">
        <v>0</v>
      </c>
      <c r="AO8" s="9">
        <v>0</v>
      </c>
      <c r="AP8" s="9">
        <f t="shared" si="3"/>
        <v>0</v>
      </c>
      <c r="AQ8" s="10">
        <v>0</v>
      </c>
      <c r="AR8" s="9">
        <v>0</v>
      </c>
      <c r="AS8" s="9">
        <f t="shared" si="4"/>
        <v>0</v>
      </c>
      <c r="AT8" s="10">
        <v>0</v>
      </c>
      <c r="AU8" s="11">
        <f t="shared" si="5"/>
        <v>1652</v>
      </c>
      <c r="AV8" s="10">
        <f t="shared" si="5"/>
        <v>0</v>
      </c>
      <c r="AW8" s="8" t="s">
        <v>88</v>
      </c>
    </row>
    <row r="9" spans="1:49" ht="109.35" hidden="1" customHeight="1" x14ac:dyDescent="0.25">
      <c r="A9" s="4" t="s">
        <v>76</v>
      </c>
      <c r="B9" s="4" t="s">
        <v>122</v>
      </c>
      <c r="C9" s="8" t="s">
        <v>123</v>
      </c>
      <c r="D9" s="5" t="s">
        <v>124</v>
      </c>
      <c r="E9" s="12" t="s">
        <v>125</v>
      </c>
      <c r="F9" s="5" t="s">
        <v>126</v>
      </c>
      <c r="G9" s="5" t="s">
        <v>127</v>
      </c>
      <c r="H9" s="5" t="s">
        <v>117</v>
      </c>
      <c r="I9" s="8">
        <f>8*1.75</f>
        <v>14</v>
      </c>
      <c r="J9" s="7">
        <v>1</v>
      </c>
      <c r="K9" s="7">
        <f t="shared" si="6"/>
        <v>14</v>
      </c>
      <c r="L9" s="5" t="s">
        <v>128</v>
      </c>
      <c r="M9" s="5" t="s">
        <v>117</v>
      </c>
      <c r="N9" s="8">
        <f>16*1.7</f>
        <v>27.2</v>
      </c>
      <c r="O9" s="7">
        <v>1</v>
      </c>
      <c r="P9" s="7">
        <f t="shared" si="7"/>
        <v>27.2</v>
      </c>
      <c r="Q9" s="5" t="s">
        <v>129</v>
      </c>
      <c r="R9" s="5" t="s">
        <v>117</v>
      </c>
      <c r="S9" s="8">
        <f>24*1.65</f>
        <v>39.599999999999994</v>
      </c>
      <c r="T9" s="7">
        <v>1</v>
      </c>
      <c r="U9" s="7">
        <f t="shared" si="8"/>
        <v>39.599999999999994</v>
      </c>
      <c r="V9" s="5" t="s">
        <v>130</v>
      </c>
      <c r="W9" s="5" t="s">
        <v>117</v>
      </c>
      <c r="X9" s="8">
        <f>32*1.6</f>
        <v>51.2</v>
      </c>
      <c r="Y9" s="7">
        <v>1</v>
      </c>
      <c r="Z9" s="7">
        <f t="shared" si="9"/>
        <v>51.2</v>
      </c>
      <c r="AA9" s="5" t="s">
        <v>131</v>
      </c>
      <c r="AB9" s="5" t="s">
        <v>117</v>
      </c>
      <c r="AC9" s="8">
        <f>40*1.6</f>
        <v>64</v>
      </c>
      <c r="AD9" s="7">
        <v>1</v>
      </c>
      <c r="AE9" s="7">
        <f t="shared" si="10"/>
        <v>64</v>
      </c>
      <c r="AF9" s="8">
        <v>2</v>
      </c>
      <c r="AG9" s="9">
        <f t="shared" si="0"/>
        <v>28</v>
      </c>
      <c r="AH9" s="10">
        <v>0</v>
      </c>
      <c r="AI9" s="8">
        <v>4</v>
      </c>
      <c r="AJ9" s="9">
        <f t="shared" si="1"/>
        <v>108.8</v>
      </c>
      <c r="AK9" s="10">
        <v>0</v>
      </c>
      <c r="AL9" s="8">
        <v>6</v>
      </c>
      <c r="AM9" s="9">
        <f t="shared" si="2"/>
        <v>237.59999999999997</v>
      </c>
      <c r="AN9" s="10">
        <v>0</v>
      </c>
      <c r="AO9" s="8">
        <v>4</v>
      </c>
      <c r="AP9" s="9">
        <f t="shared" si="3"/>
        <v>204.8</v>
      </c>
      <c r="AQ9" s="10">
        <v>0</v>
      </c>
      <c r="AR9" s="8">
        <v>6</v>
      </c>
      <c r="AS9" s="9">
        <f t="shared" si="4"/>
        <v>384</v>
      </c>
      <c r="AT9" s="10">
        <v>0</v>
      </c>
      <c r="AU9" s="11">
        <f t="shared" si="5"/>
        <v>963.2</v>
      </c>
      <c r="AV9" s="10">
        <f t="shared" si="5"/>
        <v>0</v>
      </c>
      <c r="AW9" s="8" t="s">
        <v>132</v>
      </c>
    </row>
    <row r="10" spans="1:49" ht="78.75" hidden="1" x14ac:dyDescent="0.25">
      <c r="A10" s="4" t="s">
        <v>76</v>
      </c>
      <c r="B10" s="4" t="s">
        <v>122</v>
      </c>
      <c r="C10" s="8" t="s">
        <v>133</v>
      </c>
      <c r="D10" s="5" t="s">
        <v>134</v>
      </c>
      <c r="E10" s="12" t="s">
        <v>135</v>
      </c>
      <c r="F10" s="5" t="s">
        <v>136</v>
      </c>
      <c r="G10" s="5" t="s">
        <v>102</v>
      </c>
      <c r="H10" s="5" t="s">
        <v>117</v>
      </c>
      <c r="I10" s="8">
        <v>4</v>
      </c>
      <c r="J10" s="7">
        <v>1</v>
      </c>
      <c r="K10" s="7">
        <f t="shared" si="6"/>
        <v>4</v>
      </c>
      <c r="L10" s="5" t="s">
        <v>104</v>
      </c>
      <c r="M10" s="5" t="s">
        <v>117</v>
      </c>
      <c r="N10" s="8">
        <v>8</v>
      </c>
      <c r="O10" s="7">
        <v>1</v>
      </c>
      <c r="P10" s="7">
        <f t="shared" si="7"/>
        <v>8</v>
      </c>
      <c r="Q10" s="5" t="s">
        <v>105</v>
      </c>
      <c r="R10" s="5" t="s">
        <v>117</v>
      </c>
      <c r="S10" s="8">
        <v>16</v>
      </c>
      <c r="T10" s="7">
        <v>1</v>
      </c>
      <c r="U10" s="7">
        <f t="shared" si="8"/>
        <v>16</v>
      </c>
      <c r="V10" s="5" t="s">
        <v>107</v>
      </c>
      <c r="W10" s="5" t="s">
        <v>117</v>
      </c>
      <c r="X10" s="8">
        <v>32</v>
      </c>
      <c r="Y10" s="7">
        <v>1</v>
      </c>
      <c r="Z10" s="7">
        <f t="shared" si="9"/>
        <v>32</v>
      </c>
      <c r="AA10" s="5" t="s">
        <v>137</v>
      </c>
      <c r="AB10" s="5" t="s">
        <v>117</v>
      </c>
      <c r="AC10" s="8">
        <v>64</v>
      </c>
      <c r="AD10" s="7">
        <v>1</v>
      </c>
      <c r="AE10" s="7">
        <f t="shared" si="10"/>
        <v>64</v>
      </c>
      <c r="AF10" s="8">
        <v>20</v>
      </c>
      <c r="AG10" s="9">
        <f t="shared" si="0"/>
        <v>80</v>
      </c>
      <c r="AH10" s="10">
        <v>0</v>
      </c>
      <c r="AI10" s="8">
        <v>16</v>
      </c>
      <c r="AJ10" s="9">
        <f t="shared" si="1"/>
        <v>128</v>
      </c>
      <c r="AK10" s="10">
        <v>0</v>
      </c>
      <c r="AL10" s="8">
        <v>24</v>
      </c>
      <c r="AM10" s="9">
        <f t="shared" si="2"/>
        <v>384</v>
      </c>
      <c r="AN10" s="10">
        <v>0</v>
      </c>
      <c r="AO10" s="8">
        <v>12</v>
      </c>
      <c r="AP10" s="9">
        <f t="shared" si="3"/>
        <v>384</v>
      </c>
      <c r="AQ10" s="10">
        <v>0</v>
      </c>
      <c r="AR10" s="8">
        <v>10</v>
      </c>
      <c r="AS10" s="9">
        <f t="shared" si="4"/>
        <v>640</v>
      </c>
      <c r="AT10" s="10">
        <v>0</v>
      </c>
      <c r="AU10" s="11">
        <f t="shared" si="5"/>
        <v>1616</v>
      </c>
      <c r="AV10" s="10">
        <f t="shared" si="5"/>
        <v>0</v>
      </c>
      <c r="AW10" s="8" t="s">
        <v>88</v>
      </c>
    </row>
    <row r="11" spans="1:49" ht="107.1" hidden="1" customHeight="1" x14ac:dyDescent="0.25">
      <c r="A11" s="4" t="s">
        <v>76</v>
      </c>
      <c r="B11" s="4" t="s">
        <v>138</v>
      </c>
      <c r="C11" s="8" t="s">
        <v>139</v>
      </c>
      <c r="D11" s="5" t="s">
        <v>140</v>
      </c>
      <c r="E11" s="12" t="s">
        <v>141</v>
      </c>
      <c r="F11" s="12" t="s">
        <v>142</v>
      </c>
      <c r="G11" s="5" t="s">
        <v>143</v>
      </c>
      <c r="H11" s="5" t="s">
        <v>144</v>
      </c>
      <c r="I11" s="8">
        <v>45</v>
      </c>
      <c r="J11" s="7">
        <v>1</v>
      </c>
      <c r="K11" s="7">
        <f t="shared" si="6"/>
        <v>45</v>
      </c>
      <c r="L11" s="5" t="s">
        <v>145</v>
      </c>
      <c r="M11" s="5" t="s">
        <v>144</v>
      </c>
      <c r="N11" s="8">
        <v>90</v>
      </c>
      <c r="O11" s="7">
        <v>1</v>
      </c>
      <c r="P11" s="7">
        <f t="shared" si="7"/>
        <v>90</v>
      </c>
      <c r="Q11" s="5" t="s">
        <v>146</v>
      </c>
      <c r="R11" s="5" t="s">
        <v>144</v>
      </c>
      <c r="S11" s="8">
        <v>180</v>
      </c>
      <c r="T11" s="7">
        <v>1</v>
      </c>
      <c r="U11" s="7">
        <f t="shared" si="8"/>
        <v>180</v>
      </c>
      <c r="V11" s="5" t="s">
        <v>147</v>
      </c>
      <c r="W11" s="5" t="s">
        <v>144</v>
      </c>
      <c r="X11" s="8">
        <v>300</v>
      </c>
      <c r="Y11" s="7">
        <v>1</v>
      </c>
      <c r="Z11" s="7">
        <f t="shared" si="9"/>
        <v>300</v>
      </c>
      <c r="AA11" s="5" t="s">
        <v>148</v>
      </c>
      <c r="AB11" s="5" t="s">
        <v>144</v>
      </c>
      <c r="AC11" s="8">
        <v>600</v>
      </c>
      <c r="AD11" s="7">
        <v>1</v>
      </c>
      <c r="AE11" s="7">
        <f t="shared" si="10"/>
        <v>600</v>
      </c>
      <c r="AF11" s="8">
        <v>2</v>
      </c>
      <c r="AG11" s="9">
        <f t="shared" si="0"/>
        <v>90</v>
      </c>
      <c r="AH11" s="10">
        <v>0</v>
      </c>
      <c r="AI11" s="8">
        <v>2</v>
      </c>
      <c r="AJ11" s="9">
        <f t="shared" si="1"/>
        <v>180</v>
      </c>
      <c r="AK11" s="10">
        <v>0</v>
      </c>
      <c r="AL11" s="8">
        <v>6</v>
      </c>
      <c r="AM11" s="9">
        <f t="shared" si="2"/>
        <v>1080</v>
      </c>
      <c r="AN11" s="10">
        <v>0</v>
      </c>
      <c r="AO11" s="8">
        <v>4</v>
      </c>
      <c r="AP11" s="9">
        <f t="shared" si="3"/>
        <v>1200</v>
      </c>
      <c r="AQ11" s="10">
        <v>0</v>
      </c>
      <c r="AR11" s="8">
        <v>8</v>
      </c>
      <c r="AS11" s="9">
        <f t="shared" si="4"/>
        <v>4800</v>
      </c>
      <c r="AT11" s="10">
        <v>0</v>
      </c>
      <c r="AU11" s="11">
        <f t="shared" si="5"/>
        <v>7350</v>
      </c>
      <c r="AV11" s="10">
        <f t="shared" si="5"/>
        <v>0</v>
      </c>
      <c r="AW11" s="8" t="s">
        <v>88</v>
      </c>
    </row>
    <row r="12" spans="1:49" ht="112.5" hidden="1" x14ac:dyDescent="0.25">
      <c r="A12" s="4" t="s">
        <v>76</v>
      </c>
      <c r="B12" s="4" t="s">
        <v>149</v>
      </c>
      <c r="C12" s="5" t="s">
        <v>150</v>
      </c>
      <c r="D12" s="5" t="s">
        <v>151</v>
      </c>
      <c r="E12" s="12" t="s">
        <v>152</v>
      </c>
      <c r="F12" s="5" t="s">
        <v>153</v>
      </c>
      <c r="G12" s="5" t="s">
        <v>154</v>
      </c>
      <c r="H12" s="5" t="s">
        <v>103</v>
      </c>
      <c r="I12" s="14">
        <v>4</v>
      </c>
      <c r="J12" s="7">
        <v>0.60145765374991544</v>
      </c>
      <c r="K12" s="7">
        <f t="shared" si="6"/>
        <v>2.4058306149996618</v>
      </c>
      <c r="L12" s="5" t="s">
        <v>155</v>
      </c>
      <c r="M12" s="5" t="s">
        <v>103</v>
      </c>
      <c r="N12" s="14">
        <v>8</v>
      </c>
      <c r="O12" s="7">
        <v>0.60145765374991544</v>
      </c>
      <c r="P12" s="7">
        <f t="shared" si="7"/>
        <v>4.8116612299993236</v>
      </c>
      <c r="Q12" s="5" t="s">
        <v>156</v>
      </c>
      <c r="R12" s="5" t="s">
        <v>106</v>
      </c>
      <c r="S12" s="14">
        <v>12</v>
      </c>
      <c r="T12" s="7">
        <v>1</v>
      </c>
      <c r="U12" s="7">
        <f t="shared" si="8"/>
        <v>12</v>
      </c>
      <c r="V12" s="5" t="s">
        <v>157</v>
      </c>
      <c r="W12" s="5" t="s">
        <v>106</v>
      </c>
      <c r="X12" s="14">
        <v>16</v>
      </c>
      <c r="Y12" s="7">
        <v>1</v>
      </c>
      <c r="Z12" s="7">
        <f t="shared" si="9"/>
        <v>16</v>
      </c>
      <c r="AA12" s="5" t="s">
        <v>158</v>
      </c>
      <c r="AB12" s="5" t="s">
        <v>106</v>
      </c>
      <c r="AC12" s="14">
        <v>24</v>
      </c>
      <c r="AD12" s="7">
        <v>1</v>
      </c>
      <c r="AE12" s="7">
        <f t="shared" si="10"/>
        <v>24</v>
      </c>
      <c r="AF12" s="8">
        <v>24</v>
      </c>
      <c r="AG12" s="9">
        <f t="shared" si="0"/>
        <v>57.739934759991883</v>
      </c>
      <c r="AH12" s="10">
        <v>0</v>
      </c>
      <c r="AI12" s="8">
        <v>20</v>
      </c>
      <c r="AJ12" s="9">
        <f t="shared" si="1"/>
        <v>96.233224599986471</v>
      </c>
      <c r="AK12" s="10">
        <v>0</v>
      </c>
      <c r="AL12" s="8">
        <v>30</v>
      </c>
      <c r="AM12" s="9">
        <f t="shared" si="2"/>
        <v>360</v>
      </c>
      <c r="AN12" s="10">
        <v>0</v>
      </c>
      <c r="AO12" s="8">
        <v>16</v>
      </c>
      <c r="AP12" s="9">
        <f t="shared" si="3"/>
        <v>256</v>
      </c>
      <c r="AQ12" s="10">
        <v>0</v>
      </c>
      <c r="AR12" s="8">
        <v>10</v>
      </c>
      <c r="AS12" s="9">
        <f t="shared" si="4"/>
        <v>240</v>
      </c>
      <c r="AT12" s="10">
        <v>0</v>
      </c>
      <c r="AU12" s="11">
        <f t="shared" si="5"/>
        <v>1009.9731593599784</v>
      </c>
      <c r="AV12" s="10">
        <f t="shared" si="5"/>
        <v>0</v>
      </c>
      <c r="AW12" s="8" t="s">
        <v>159</v>
      </c>
    </row>
    <row r="13" spans="1:49" ht="108.6" hidden="1" customHeight="1" x14ac:dyDescent="0.25">
      <c r="A13" s="4" t="s">
        <v>76</v>
      </c>
      <c r="B13" s="4" t="s">
        <v>149</v>
      </c>
      <c r="C13" s="8" t="s">
        <v>160</v>
      </c>
      <c r="D13" s="5" t="s">
        <v>161</v>
      </c>
      <c r="E13" s="12" t="s">
        <v>162</v>
      </c>
      <c r="F13" s="5" t="s">
        <v>163</v>
      </c>
      <c r="G13" s="5" t="s">
        <v>164</v>
      </c>
      <c r="H13" s="5" t="s">
        <v>117</v>
      </c>
      <c r="I13" s="8">
        <v>1</v>
      </c>
      <c r="J13" s="7">
        <v>1</v>
      </c>
      <c r="K13" s="7">
        <f t="shared" si="6"/>
        <v>1</v>
      </c>
      <c r="L13" s="5" t="s">
        <v>165</v>
      </c>
      <c r="M13" s="5" t="s">
        <v>117</v>
      </c>
      <c r="N13" s="8">
        <v>1.5</v>
      </c>
      <c r="O13" s="7">
        <v>1</v>
      </c>
      <c r="P13" s="7">
        <f t="shared" si="7"/>
        <v>1.5</v>
      </c>
      <c r="Q13" s="5" t="s">
        <v>166</v>
      </c>
      <c r="R13" s="5" t="s">
        <v>117</v>
      </c>
      <c r="S13" s="8">
        <v>2</v>
      </c>
      <c r="T13" s="7">
        <v>1</v>
      </c>
      <c r="U13" s="7">
        <f t="shared" si="8"/>
        <v>2</v>
      </c>
      <c r="V13" s="5" t="s">
        <v>167</v>
      </c>
      <c r="W13" s="5" t="s">
        <v>117</v>
      </c>
      <c r="X13" s="8">
        <v>3</v>
      </c>
      <c r="Y13" s="7">
        <v>1</v>
      </c>
      <c r="Z13" s="7">
        <f t="shared" si="9"/>
        <v>3</v>
      </c>
      <c r="AA13" s="13" t="s">
        <v>121</v>
      </c>
      <c r="AB13" s="13" t="s">
        <v>120</v>
      </c>
      <c r="AC13" s="9">
        <v>0</v>
      </c>
      <c r="AD13" s="7">
        <v>1</v>
      </c>
      <c r="AE13" s="7">
        <f t="shared" si="10"/>
        <v>0</v>
      </c>
      <c r="AF13" s="8">
        <v>24</v>
      </c>
      <c r="AG13" s="9">
        <f t="shared" si="0"/>
        <v>24</v>
      </c>
      <c r="AH13" s="10">
        <v>0</v>
      </c>
      <c r="AI13" s="8">
        <v>20</v>
      </c>
      <c r="AJ13" s="9">
        <f t="shared" si="1"/>
        <v>30</v>
      </c>
      <c r="AK13" s="10">
        <v>0</v>
      </c>
      <c r="AL13" s="8">
        <v>30</v>
      </c>
      <c r="AM13" s="9">
        <f t="shared" si="2"/>
        <v>60</v>
      </c>
      <c r="AN13" s="10">
        <v>0</v>
      </c>
      <c r="AO13" s="8">
        <v>16</v>
      </c>
      <c r="AP13" s="9">
        <f t="shared" si="3"/>
        <v>48</v>
      </c>
      <c r="AQ13" s="10">
        <v>0</v>
      </c>
      <c r="AR13" s="9">
        <v>0</v>
      </c>
      <c r="AS13" s="9">
        <f t="shared" si="4"/>
        <v>0</v>
      </c>
      <c r="AT13" s="10">
        <v>0</v>
      </c>
      <c r="AU13" s="11">
        <f t="shared" si="5"/>
        <v>162</v>
      </c>
      <c r="AV13" s="10">
        <f t="shared" si="5"/>
        <v>0</v>
      </c>
      <c r="AW13" s="8" t="s">
        <v>88</v>
      </c>
    </row>
    <row r="14" spans="1:49" ht="78.75" hidden="1" x14ac:dyDescent="0.25">
      <c r="A14" s="4" t="s">
        <v>76</v>
      </c>
      <c r="B14" s="4" t="s">
        <v>168</v>
      </c>
      <c r="C14" s="8" t="s">
        <v>169</v>
      </c>
      <c r="D14" s="5" t="s">
        <v>170</v>
      </c>
      <c r="E14" s="12" t="s">
        <v>171</v>
      </c>
      <c r="F14" s="5" t="s">
        <v>172</v>
      </c>
      <c r="G14" s="5" t="s">
        <v>173</v>
      </c>
      <c r="H14" s="5" t="s">
        <v>117</v>
      </c>
      <c r="I14" s="8">
        <v>8</v>
      </c>
      <c r="J14" s="7">
        <v>1</v>
      </c>
      <c r="K14" s="7">
        <f t="shared" si="6"/>
        <v>8</v>
      </c>
      <c r="L14" s="5" t="s">
        <v>174</v>
      </c>
      <c r="M14" s="5" t="s">
        <v>117</v>
      </c>
      <c r="N14" s="8">
        <v>16</v>
      </c>
      <c r="O14" s="7">
        <v>1</v>
      </c>
      <c r="P14" s="7">
        <f t="shared" si="7"/>
        <v>16</v>
      </c>
      <c r="Q14" s="5" t="s">
        <v>175</v>
      </c>
      <c r="R14" s="5" t="s">
        <v>117</v>
      </c>
      <c r="S14" s="8">
        <v>32</v>
      </c>
      <c r="T14" s="7">
        <v>1</v>
      </c>
      <c r="U14" s="7">
        <f t="shared" si="8"/>
        <v>32</v>
      </c>
      <c r="V14" s="13" t="s">
        <v>119</v>
      </c>
      <c r="W14" s="13" t="s">
        <v>120</v>
      </c>
      <c r="X14" s="9">
        <v>0</v>
      </c>
      <c r="Y14" s="7">
        <v>1</v>
      </c>
      <c r="Z14" s="7">
        <f t="shared" si="9"/>
        <v>0</v>
      </c>
      <c r="AA14" s="13" t="s">
        <v>119</v>
      </c>
      <c r="AB14" s="13" t="s">
        <v>120</v>
      </c>
      <c r="AC14" s="9">
        <v>0</v>
      </c>
      <c r="AD14" s="7">
        <v>1</v>
      </c>
      <c r="AE14" s="7">
        <f t="shared" si="10"/>
        <v>0</v>
      </c>
      <c r="AF14" s="8">
        <v>10</v>
      </c>
      <c r="AG14" s="9">
        <f t="shared" si="0"/>
        <v>80</v>
      </c>
      <c r="AH14" s="10">
        <v>0</v>
      </c>
      <c r="AI14" s="8">
        <v>10</v>
      </c>
      <c r="AJ14" s="9">
        <f t="shared" si="1"/>
        <v>160</v>
      </c>
      <c r="AK14" s="10">
        <v>0</v>
      </c>
      <c r="AL14" s="8">
        <v>10</v>
      </c>
      <c r="AM14" s="9">
        <f t="shared" si="2"/>
        <v>320</v>
      </c>
      <c r="AN14" s="10">
        <v>0</v>
      </c>
      <c r="AO14" s="9">
        <v>0</v>
      </c>
      <c r="AP14" s="9">
        <f t="shared" si="3"/>
        <v>0</v>
      </c>
      <c r="AQ14" s="10">
        <v>0</v>
      </c>
      <c r="AR14" s="9">
        <v>0</v>
      </c>
      <c r="AS14" s="9">
        <f t="shared" si="4"/>
        <v>0</v>
      </c>
      <c r="AT14" s="10">
        <v>0</v>
      </c>
      <c r="AU14" s="11">
        <f t="shared" si="5"/>
        <v>560</v>
      </c>
      <c r="AV14" s="10">
        <f t="shared" si="5"/>
        <v>0</v>
      </c>
      <c r="AW14" s="8" t="s">
        <v>88</v>
      </c>
    </row>
    <row r="15" spans="1:49" ht="90" hidden="1" x14ac:dyDescent="0.25">
      <c r="A15" s="4" t="s">
        <v>76</v>
      </c>
      <c r="B15" s="4" t="s">
        <v>168</v>
      </c>
      <c r="C15" s="8" t="s">
        <v>176</v>
      </c>
      <c r="D15" s="5" t="s">
        <v>177</v>
      </c>
      <c r="E15" s="12" t="s">
        <v>171</v>
      </c>
      <c r="F15" s="5" t="s">
        <v>178</v>
      </c>
      <c r="G15" s="5" t="s">
        <v>179</v>
      </c>
      <c r="H15" s="5" t="s">
        <v>103</v>
      </c>
      <c r="I15" s="8">
        <v>2</v>
      </c>
      <c r="J15" s="7">
        <v>0.60145765374991544</v>
      </c>
      <c r="K15" s="7">
        <f t="shared" si="6"/>
        <v>1.2029153074998309</v>
      </c>
      <c r="L15" s="5" t="s">
        <v>180</v>
      </c>
      <c r="M15" s="5" t="s">
        <v>106</v>
      </c>
      <c r="N15" s="8">
        <v>4</v>
      </c>
      <c r="O15" s="7">
        <v>1</v>
      </c>
      <c r="P15" s="7">
        <f t="shared" si="7"/>
        <v>4</v>
      </c>
      <c r="Q15" s="5" t="s">
        <v>181</v>
      </c>
      <c r="R15" s="5" t="s">
        <v>106</v>
      </c>
      <c r="S15" s="8">
        <v>8</v>
      </c>
      <c r="T15" s="7">
        <v>1</v>
      </c>
      <c r="U15" s="7">
        <f t="shared" si="8"/>
        <v>8</v>
      </c>
      <c r="V15" s="5" t="s">
        <v>182</v>
      </c>
      <c r="W15" s="5" t="s">
        <v>106</v>
      </c>
      <c r="X15" s="8">
        <v>16</v>
      </c>
      <c r="Y15" s="7">
        <v>1</v>
      </c>
      <c r="Z15" s="7">
        <f t="shared" si="9"/>
        <v>16</v>
      </c>
      <c r="AA15" s="13" t="s">
        <v>121</v>
      </c>
      <c r="AB15" s="13" t="s">
        <v>120</v>
      </c>
      <c r="AC15" s="9">
        <v>0</v>
      </c>
      <c r="AD15" s="7">
        <v>1</v>
      </c>
      <c r="AE15" s="7">
        <f t="shared" si="10"/>
        <v>0</v>
      </c>
      <c r="AF15" s="8">
        <v>10</v>
      </c>
      <c r="AG15" s="9">
        <f t="shared" si="0"/>
        <v>12.029153074998309</v>
      </c>
      <c r="AH15" s="10">
        <v>0</v>
      </c>
      <c r="AI15" s="8">
        <v>10</v>
      </c>
      <c r="AJ15" s="9">
        <f t="shared" si="1"/>
        <v>40</v>
      </c>
      <c r="AK15" s="10">
        <v>0</v>
      </c>
      <c r="AL15" s="8">
        <v>10</v>
      </c>
      <c r="AM15" s="9">
        <f t="shared" si="2"/>
        <v>80</v>
      </c>
      <c r="AN15" s="10">
        <v>0</v>
      </c>
      <c r="AO15" s="8">
        <v>10</v>
      </c>
      <c r="AP15" s="9">
        <f t="shared" si="3"/>
        <v>160</v>
      </c>
      <c r="AQ15" s="10">
        <v>0</v>
      </c>
      <c r="AR15" s="9">
        <v>0</v>
      </c>
      <c r="AS15" s="9">
        <f t="shared" si="4"/>
        <v>0</v>
      </c>
      <c r="AT15" s="10">
        <v>0</v>
      </c>
      <c r="AU15" s="11">
        <f t="shared" si="5"/>
        <v>292.02915307499831</v>
      </c>
      <c r="AV15" s="10">
        <f t="shared" si="5"/>
        <v>0</v>
      </c>
      <c r="AW15" s="8" t="s">
        <v>159</v>
      </c>
    </row>
    <row r="16" spans="1:49" ht="125.65" hidden="1" customHeight="1" x14ac:dyDescent="0.25">
      <c r="A16" s="4" t="s">
        <v>76</v>
      </c>
      <c r="B16" s="4" t="s">
        <v>168</v>
      </c>
      <c r="C16" s="8" t="s">
        <v>183</v>
      </c>
      <c r="D16" s="5" t="s">
        <v>184</v>
      </c>
      <c r="E16" s="12" t="s">
        <v>185</v>
      </c>
      <c r="F16" s="5" t="s">
        <v>186</v>
      </c>
      <c r="G16" s="5" t="s">
        <v>187</v>
      </c>
      <c r="H16" s="5" t="s">
        <v>188</v>
      </c>
      <c r="I16" s="8">
        <v>2</v>
      </c>
      <c r="J16" s="7">
        <v>0.60145765374991544</v>
      </c>
      <c r="K16" s="7">
        <f t="shared" si="6"/>
        <v>1.2029153074998309</v>
      </c>
      <c r="L16" s="5" t="s">
        <v>189</v>
      </c>
      <c r="M16" s="5" t="s">
        <v>117</v>
      </c>
      <c r="N16" s="8">
        <v>4</v>
      </c>
      <c r="O16" s="7">
        <v>1</v>
      </c>
      <c r="P16" s="7">
        <f t="shared" si="7"/>
        <v>4</v>
      </c>
      <c r="Q16" s="5" t="s">
        <v>190</v>
      </c>
      <c r="R16" s="5" t="s">
        <v>117</v>
      </c>
      <c r="S16" s="8">
        <v>8</v>
      </c>
      <c r="T16" s="7">
        <v>1</v>
      </c>
      <c r="U16" s="7">
        <f t="shared" si="8"/>
        <v>8</v>
      </c>
      <c r="V16" s="5" t="s">
        <v>191</v>
      </c>
      <c r="W16" s="5" t="s">
        <v>117</v>
      </c>
      <c r="X16" s="8">
        <v>16</v>
      </c>
      <c r="Y16" s="7">
        <v>1</v>
      </c>
      <c r="Z16" s="7">
        <f t="shared" si="9"/>
        <v>16</v>
      </c>
      <c r="AA16" s="13" t="s">
        <v>121</v>
      </c>
      <c r="AB16" s="13" t="s">
        <v>120</v>
      </c>
      <c r="AC16" s="9">
        <v>0</v>
      </c>
      <c r="AD16" s="7">
        <v>1</v>
      </c>
      <c r="AE16" s="7">
        <f t="shared" si="10"/>
        <v>0</v>
      </c>
      <c r="AF16" s="8">
        <v>20</v>
      </c>
      <c r="AG16" s="9">
        <f t="shared" si="0"/>
        <v>24.058306149996618</v>
      </c>
      <c r="AH16" s="10">
        <v>0</v>
      </c>
      <c r="AI16" s="8">
        <v>20</v>
      </c>
      <c r="AJ16" s="9">
        <f t="shared" si="1"/>
        <v>80</v>
      </c>
      <c r="AK16" s="10">
        <v>0</v>
      </c>
      <c r="AL16" s="8">
        <v>20</v>
      </c>
      <c r="AM16" s="9">
        <f t="shared" si="2"/>
        <v>160</v>
      </c>
      <c r="AN16" s="10">
        <v>0</v>
      </c>
      <c r="AO16" s="8">
        <v>20</v>
      </c>
      <c r="AP16" s="9">
        <f t="shared" si="3"/>
        <v>320</v>
      </c>
      <c r="AQ16" s="10">
        <v>0</v>
      </c>
      <c r="AR16" s="9">
        <v>0</v>
      </c>
      <c r="AS16" s="9">
        <f t="shared" si="4"/>
        <v>0</v>
      </c>
      <c r="AT16" s="10">
        <v>0</v>
      </c>
      <c r="AU16" s="11">
        <f t="shared" si="5"/>
        <v>584.05830614999661</v>
      </c>
      <c r="AV16" s="10">
        <f t="shared" si="5"/>
        <v>0</v>
      </c>
      <c r="AW16" s="8" t="s">
        <v>159</v>
      </c>
    </row>
    <row r="17" spans="1:49" ht="78.75" hidden="1" x14ac:dyDescent="0.25">
      <c r="A17" s="4" t="s">
        <v>76</v>
      </c>
      <c r="B17" s="4" t="s">
        <v>168</v>
      </c>
      <c r="C17" s="8" t="s">
        <v>192</v>
      </c>
      <c r="D17" s="5" t="s">
        <v>193</v>
      </c>
      <c r="E17" s="12" t="s">
        <v>171</v>
      </c>
      <c r="F17" s="5" t="s">
        <v>178</v>
      </c>
      <c r="G17" s="5" t="s">
        <v>194</v>
      </c>
      <c r="H17" s="5" t="s">
        <v>117</v>
      </c>
      <c r="I17" s="8">
        <v>4</v>
      </c>
      <c r="J17" s="7">
        <v>1</v>
      </c>
      <c r="K17" s="7">
        <f t="shared" si="6"/>
        <v>4</v>
      </c>
      <c r="L17" s="5" t="s">
        <v>195</v>
      </c>
      <c r="M17" s="5" t="s">
        <v>117</v>
      </c>
      <c r="N17" s="8">
        <v>8</v>
      </c>
      <c r="O17" s="7">
        <v>1</v>
      </c>
      <c r="P17" s="7">
        <f t="shared" si="7"/>
        <v>8</v>
      </c>
      <c r="Q17" s="5" t="s">
        <v>196</v>
      </c>
      <c r="R17" s="5" t="s">
        <v>117</v>
      </c>
      <c r="S17" s="8">
        <v>16</v>
      </c>
      <c r="T17" s="7">
        <v>1</v>
      </c>
      <c r="U17" s="7">
        <f t="shared" si="8"/>
        <v>16</v>
      </c>
      <c r="V17" s="5" t="s">
        <v>197</v>
      </c>
      <c r="W17" s="5" t="s">
        <v>117</v>
      </c>
      <c r="X17" s="8">
        <v>24</v>
      </c>
      <c r="Y17" s="7">
        <v>1</v>
      </c>
      <c r="Z17" s="7">
        <f t="shared" si="9"/>
        <v>24</v>
      </c>
      <c r="AA17" s="5" t="s">
        <v>198</v>
      </c>
      <c r="AB17" s="5" t="s">
        <v>117</v>
      </c>
      <c r="AC17" s="8">
        <v>36</v>
      </c>
      <c r="AD17" s="7">
        <v>1</v>
      </c>
      <c r="AE17" s="7">
        <f t="shared" si="10"/>
        <v>36</v>
      </c>
      <c r="AF17" s="8">
        <v>20</v>
      </c>
      <c r="AG17" s="9">
        <f t="shared" si="0"/>
        <v>80</v>
      </c>
      <c r="AH17" s="10">
        <v>0</v>
      </c>
      <c r="AI17" s="8">
        <v>20</v>
      </c>
      <c r="AJ17" s="9">
        <f t="shared" si="1"/>
        <v>160</v>
      </c>
      <c r="AK17" s="10">
        <v>0</v>
      </c>
      <c r="AL17" s="8">
        <v>20</v>
      </c>
      <c r="AM17" s="9">
        <f t="shared" si="2"/>
        <v>320</v>
      </c>
      <c r="AN17" s="10">
        <v>0</v>
      </c>
      <c r="AO17" s="8">
        <v>20</v>
      </c>
      <c r="AP17" s="9">
        <f t="shared" si="3"/>
        <v>480</v>
      </c>
      <c r="AQ17" s="10">
        <v>0</v>
      </c>
      <c r="AR17" s="8">
        <v>20</v>
      </c>
      <c r="AS17" s="9">
        <f t="shared" si="4"/>
        <v>720</v>
      </c>
      <c r="AT17" s="10">
        <v>0</v>
      </c>
      <c r="AU17" s="11">
        <f t="shared" si="5"/>
        <v>1760</v>
      </c>
      <c r="AV17" s="10">
        <f t="shared" si="5"/>
        <v>0</v>
      </c>
      <c r="AW17" s="8" t="s">
        <v>88</v>
      </c>
    </row>
    <row r="18" spans="1:49" ht="92.1" hidden="1" customHeight="1" x14ac:dyDescent="0.25">
      <c r="A18" s="4" t="s">
        <v>76</v>
      </c>
      <c r="B18" s="4" t="s">
        <v>168</v>
      </c>
      <c r="C18" s="8" t="s">
        <v>199</v>
      </c>
      <c r="D18" s="5" t="s">
        <v>200</v>
      </c>
      <c r="E18" s="12" t="s">
        <v>201</v>
      </c>
      <c r="F18" s="5" t="s">
        <v>202</v>
      </c>
      <c r="G18" s="5" t="s">
        <v>203</v>
      </c>
      <c r="H18" s="5" t="s">
        <v>117</v>
      </c>
      <c r="I18" s="8">
        <v>0.5</v>
      </c>
      <c r="J18" s="7">
        <v>1</v>
      </c>
      <c r="K18" s="7">
        <f t="shared" si="6"/>
        <v>0.5</v>
      </c>
      <c r="L18" s="5" t="s">
        <v>204</v>
      </c>
      <c r="M18" s="5" t="s">
        <v>117</v>
      </c>
      <c r="N18" s="8">
        <v>1</v>
      </c>
      <c r="O18" s="7">
        <v>1</v>
      </c>
      <c r="P18" s="7">
        <f t="shared" si="7"/>
        <v>1</v>
      </c>
      <c r="Q18" s="5" t="s">
        <v>205</v>
      </c>
      <c r="R18" s="5" t="s">
        <v>117</v>
      </c>
      <c r="S18" s="8">
        <v>1.5</v>
      </c>
      <c r="T18" s="7">
        <v>1</v>
      </c>
      <c r="U18" s="7">
        <f t="shared" si="8"/>
        <v>1.5</v>
      </c>
      <c r="V18" s="13" t="s">
        <v>119</v>
      </c>
      <c r="W18" s="13" t="s">
        <v>120</v>
      </c>
      <c r="X18" s="9">
        <v>0</v>
      </c>
      <c r="Y18" s="7">
        <v>1</v>
      </c>
      <c r="Z18" s="7">
        <f t="shared" si="9"/>
        <v>0</v>
      </c>
      <c r="AA18" s="13" t="s">
        <v>119</v>
      </c>
      <c r="AB18" s="13" t="s">
        <v>120</v>
      </c>
      <c r="AC18" s="9">
        <v>0</v>
      </c>
      <c r="AD18" s="7">
        <v>1</v>
      </c>
      <c r="AE18" s="7">
        <f t="shared" si="10"/>
        <v>0</v>
      </c>
      <c r="AF18" s="8">
        <v>30</v>
      </c>
      <c r="AG18" s="9">
        <f t="shared" si="0"/>
        <v>15</v>
      </c>
      <c r="AH18" s="10">
        <v>0</v>
      </c>
      <c r="AI18" s="8">
        <v>30</v>
      </c>
      <c r="AJ18" s="9">
        <f t="shared" si="1"/>
        <v>30</v>
      </c>
      <c r="AK18" s="10">
        <v>0</v>
      </c>
      <c r="AL18" s="8">
        <v>30</v>
      </c>
      <c r="AM18" s="9">
        <f t="shared" si="2"/>
        <v>45</v>
      </c>
      <c r="AN18" s="10">
        <v>0</v>
      </c>
      <c r="AO18" s="9">
        <v>0</v>
      </c>
      <c r="AP18" s="9">
        <f t="shared" si="3"/>
        <v>0</v>
      </c>
      <c r="AQ18" s="10">
        <v>0</v>
      </c>
      <c r="AR18" s="9">
        <v>0</v>
      </c>
      <c r="AS18" s="9">
        <f t="shared" si="4"/>
        <v>0</v>
      </c>
      <c r="AT18" s="10">
        <v>0</v>
      </c>
      <c r="AU18" s="11">
        <f t="shared" si="5"/>
        <v>90</v>
      </c>
      <c r="AV18" s="10">
        <f t="shared" si="5"/>
        <v>0</v>
      </c>
      <c r="AW18" s="8" t="s">
        <v>88</v>
      </c>
    </row>
    <row r="19" spans="1:49" ht="74.650000000000006" hidden="1" customHeight="1" x14ac:dyDescent="0.25">
      <c r="A19" s="4" t="s">
        <v>76</v>
      </c>
      <c r="B19" s="4" t="s">
        <v>168</v>
      </c>
      <c r="C19" s="8" t="s">
        <v>206</v>
      </c>
      <c r="D19" s="5" t="s">
        <v>207</v>
      </c>
      <c r="E19" s="12" t="s">
        <v>208</v>
      </c>
      <c r="F19" s="5" t="s">
        <v>209</v>
      </c>
      <c r="G19" s="5" t="s">
        <v>210</v>
      </c>
      <c r="H19" s="5" t="s">
        <v>188</v>
      </c>
      <c r="I19" s="8">
        <v>2</v>
      </c>
      <c r="J19" s="7">
        <v>0.60145765374991544</v>
      </c>
      <c r="K19" s="7">
        <f t="shared" si="6"/>
        <v>1.2029153074998309</v>
      </c>
      <c r="L19" s="5" t="s">
        <v>211</v>
      </c>
      <c r="M19" s="5" t="s">
        <v>103</v>
      </c>
      <c r="N19" s="8">
        <v>4</v>
      </c>
      <c r="O19" s="7">
        <v>0.60145765374991544</v>
      </c>
      <c r="P19" s="7">
        <f t="shared" si="7"/>
        <v>2.4058306149996618</v>
      </c>
      <c r="Q19" s="5" t="s">
        <v>212</v>
      </c>
      <c r="R19" s="5" t="s">
        <v>106</v>
      </c>
      <c r="S19" s="8">
        <v>8</v>
      </c>
      <c r="T19" s="7">
        <v>1</v>
      </c>
      <c r="U19" s="7">
        <f t="shared" si="8"/>
        <v>8</v>
      </c>
      <c r="V19" s="5" t="s">
        <v>213</v>
      </c>
      <c r="W19" s="5" t="s">
        <v>106</v>
      </c>
      <c r="X19" s="8">
        <v>16</v>
      </c>
      <c r="Y19" s="7">
        <v>1</v>
      </c>
      <c r="Z19" s="7">
        <f t="shared" si="9"/>
        <v>16</v>
      </c>
      <c r="AA19" s="5" t="s">
        <v>214</v>
      </c>
      <c r="AB19" s="5" t="s">
        <v>106</v>
      </c>
      <c r="AC19" s="8">
        <v>32</v>
      </c>
      <c r="AD19" s="7">
        <v>1</v>
      </c>
      <c r="AE19" s="7">
        <f t="shared" si="10"/>
        <v>32</v>
      </c>
      <c r="AF19" s="8">
        <v>10</v>
      </c>
      <c r="AG19" s="9">
        <f t="shared" si="0"/>
        <v>12.029153074998309</v>
      </c>
      <c r="AH19" s="10">
        <v>0</v>
      </c>
      <c r="AI19" s="8">
        <v>10</v>
      </c>
      <c r="AJ19" s="9">
        <f t="shared" si="1"/>
        <v>24.058306149996618</v>
      </c>
      <c r="AK19" s="10">
        <v>0</v>
      </c>
      <c r="AL19" s="8">
        <v>10</v>
      </c>
      <c r="AM19" s="9">
        <f t="shared" si="2"/>
        <v>80</v>
      </c>
      <c r="AN19" s="10">
        <v>0</v>
      </c>
      <c r="AO19" s="8">
        <v>10</v>
      </c>
      <c r="AP19" s="9">
        <f t="shared" si="3"/>
        <v>160</v>
      </c>
      <c r="AQ19" s="10">
        <v>0</v>
      </c>
      <c r="AR19" s="8">
        <v>10</v>
      </c>
      <c r="AS19" s="9">
        <f t="shared" si="4"/>
        <v>320</v>
      </c>
      <c r="AT19" s="10">
        <v>0</v>
      </c>
      <c r="AU19" s="11">
        <f t="shared" si="5"/>
        <v>596.08745922499497</v>
      </c>
      <c r="AV19" s="10">
        <f t="shared" si="5"/>
        <v>0</v>
      </c>
      <c r="AW19" s="8" t="s">
        <v>159</v>
      </c>
    </row>
    <row r="20" spans="1:49" ht="98.1" hidden="1" customHeight="1" x14ac:dyDescent="0.25">
      <c r="A20" s="4" t="s">
        <v>76</v>
      </c>
      <c r="B20" s="4" t="s">
        <v>168</v>
      </c>
      <c r="C20" s="8" t="s">
        <v>215</v>
      </c>
      <c r="D20" s="5" t="s">
        <v>216</v>
      </c>
      <c r="E20" s="12" t="s">
        <v>217</v>
      </c>
      <c r="F20" s="5" t="s">
        <v>218</v>
      </c>
      <c r="G20" s="5" t="s">
        <v>179</v>
      </c>
      <c r="H20" s="5" t="s">
        <v>188</v>
      </c>
      <c r="I20" s="8">
        <v>2</v>
      </c>
      <c r="J20" s="7">
        <v>0.60145765374991544</v>
      </c>
      <c r="K20" s="7">
        <f t="shared" si="6"/>
        <v>1.2029153074998309</v>
      </c>
      <c r="L20" s="5" t="s">
        <v>219</v>
      </c>
      <c r="M20" s="5" t="s">
        <v>103</v>
      </c>
      <c r="N20" s="8">
        <v>4</v>
      </c>
      <c r="O20" s="7">
        <v>0.60145765374991544</v>
      </c>
      <c r="P20" s="7">
        <f t="shared" si="7"/>
        <v>2.4058306149996618</v>
      </c>
      <c r="Q20" s="5" t="s">
        <v>220</v>
      </c>
      <c r="R20" s="5" t="s">
        <v>106</v>
      </c>
      <c r="S20" s="8">
        <v>8</v>
      </c>
      <c r="T20" s="7">
        <v>1</v>
      </c>
      <c r="U20" s="7">
        <f t="shared" si="8"/>
        <v>8</v>
      </c>
      <c r="V20" s="5" t="s">
        <v>221</v>
      </c>
      <c r="W20" s="5" t="s">
        <v>106</v>
      </c>
      <c r="X20" s="8">
        <v>16</v>
      </c>
      <c r="Y20" s="7">
        <v>1</v>
      </c>
      <c r="Z20" s="7">
        <f t="shared" si="9"/>
        <v>16</v>
      </c>
      <c r="AA20" s="5" t="s">
        <v>222</v>
      </c>
      <c r="AB20" s="5" t="s">
        <v>106</v>
      </c>
      <c r="AC20" s="8">
        <v>32</v>
      </c>
      <c r="AD20" s="7">
        <v>1</v>
      </c>
      <c r="AE20" s="7">
        <f t="shared" si="10"/>
        <v>32</v>
      </c>
      <c r="AF20" s="8">
        <v>10</v>
      </c>
      <c r="AG20" s="9">
        <f t="shared" si="0"/>
        <v>12.029153074998309</v>
      </c>
      <c r="AH20" s="10">
        <v>0</v>
      </c>
      <c r="AI20" s="8">
        <v>10</v>
      </c>
      <c r="AJ20" s="9">
        <f t="shared" si="1"/>
        <v>24.058306149996618</v>
      </c>
      <c r="AK20" s="10">
        <v>0</v>
      </c>
      <c r="AL20" s="8">
        <v>10</v>
      </c>
      <c r="AM20" s="9">
        <f t="shared" si="2"/>
        <v>80</v>
      </c>
      <c r="AN20" s="10">
        <v>0</v>
      </c>
      <c r="AO20" s="8">
        <v>10</v>
      </c>
      <c r="AP20" s="9">
        <f t="shared" si="3"/>
        <v>160</v>
      </c>
      <c r="AQ20" s="10">
        <v>0</v>
      </c>
      <c r="AR20" s="8">
        <v>10</v>
      </c>
      <c r="AS20" s="9">
        <f t="shared" si="4"/>
        <v>320</v>
      </c>
      <c r="AT20" s="10">
        <v>0</v>
      </c>
      <c r="AU20" s="11">
        <f t="shared" si="5"/>
        <v>596.08745922499497</v>
      </c>
      <c r="AV20" s="10">
        <f t="shared" si="5"/>
        <v>0</v>
      </c>
      <c r="AW20" s="8" t="s">
        <v>159</v>
      </c>
    </row>
    <row r="21" spans="1:49" ht="144.75" hidden="1" customHeight="1" x14ac:dyDescent="0.25">
      <c r="A21" s="4" t="s">
        <v>76</v>
      </c>
      <c r="B21" s="4" t="s">
        <v>168</v>
      </c>
      <c r="C21" s="8" t="s">
        <v>223</v>
      </c>
      <c r="D21" s="5" t="s">
        <v>224</v>
      </c>
      <c r="E21" s="12" t="s">
        <v>225</v>
      </c>
      <c r="F21" s="5" t="s">
        <v>226</v>
      </c>
      <c r="G21" s="5" t="s">
        <v>227</v>
      </c>
      <c r="H21" s="5" t="s">
        <v>117</v>
      </c>
      <c r="I21" s="8">
        <v>2</v>
      </c>
      <c r="J21" s="7">
        <v>1</v>
      </c>
      <c r="K21" s="7">
        <f t="shared" si="6"/>
        <v>2</v>
      </c>
      <c r="L21" s="5" t="s">
        <v>228</v>
      </c>
      <c r="M21" s="5" t="s">
        <v>117</v>
      </c>
      <c r="N21" s="8">
        <v>4</v>
      </c>
      <c r="O21" s="7">
        <v>1</v>
      </c>
      <c r="P21" s="7">
        <f t="shared" si="7"/>
        <v>4</v>
      </c>
      <c r="Q21" s="5" t="s">
        <v>229</v>
      </c>
      <c r="R21" s="5" t="s">
        <v>117</v>
      </c>
      <c r="S21" s="8">
        <v>8</v>
      </c>
      <c r="T21" s="7">
        <v>1</v>
      </c>
      <c r="U21" s="7">
        <f t="shared" si="8"/>
        <v>8</v>
      </c>
      <c r="V21" s="5" t="s">
        <v>230</v>
      </c>
      <c r="W21" s="5" t="s">
        <v>117</v>
      </c>
      <c r="X21" s="8">
        <v>12</v>
      </c>
      <c r="Y21" s="7">
        <v>1</v>
      </c>
      <c r="Z21" s="7">
        <f t="shared" si="9"/>
        <v>12</v>
      </c>
      <c r="AA21" s="5" t="s">
        <v>231</v>
      </c>
      <c r="AB21" s="5" t="s">
        <v>117</v>
      </c>
      <c r="AC21" s="8">
        <v>16</v>
      </c>
      <c r="AD21" s="7">
        <v>1</v>
      </c>
      <c r="AE21" s="7">
        <f t="shared" si="10"/>
        <v>16</v>
      </c>
      <c r="AF21" s="8">
        <v>20</v>
      </c>
      <c r="AG21" s="9">
        <f t="shared" si="0"/>
        <v>40</v>
      </c>
      <c r="AH21" s="10">
        <v>0</v>
      </c>
      <c r="AI21" s="8">
        <v>20</v>
      </c>
      <c r="AJ21" s="9">
        <f t="shared" si="1"/>
        <v>80</v>
      </c>
      <c r="AK21" s="10">
        <v>0</v>
      </c>
      <c r="AL21" s="8">
        <v>20</v>
      </c>
      <c r="AM21" s="9">
        <f t="shared" si="2"/>
        <v>160</v>
      </c>
      <c r="AN21" s="10">
        <v>0</v>
      </c>
      <c r="AO21" s="8">
        <v>20</v>
      </c>
      <c r="AP21" s="9">
        <f t="shared" si="3"/>
        <v>240</v>
      </c>
      <c r="AQ21" s="10">
        <v>0</v>
      </c>
      <c r="AR21" s="8">
        <v>20</v>
      </c>
      <c r="AS21" s="9">
        <f t="shared" si="4"/>
        <v>320</v>
      </c>
      <c r="AT21" s="10">
        <v>0</v>
      </c>
      <c r="AU21" s="11">
        <f t="shared" si="5"/>
        <v>840</v>
      </c>
      <c r="AV21" s="10">
        <f t="shared" si="5"/>
        <v>0</v>
      </c>
      <c r="AW21" s="8" t="s">
        <v>88</v>
      </c>
    </row>
    <row r="22" spans="1:49" ht="147" hidden="1" customHeight="1" x14ac:dyDescent="0.25">
      <c r="A22" s="24" t="s">
        <v>76</v>
      </c>
      <c r="B22" s="24" t="s">
        <v>168</v>
      </c>
      <c r="C22" s="25" t="s">
        <v>232</v>
      </c>
      <c r="D22" s="24" t="s">
        <v>233</v>
      </c>
      <c r="E22" s="23" t="s">
        <v>234</v>
      </c>
      <c r="F22" s="24" t="s">
        <v>235</v>
      </c>
      <c r="G22" s="24" t="s">
        <v>236</v>
      </c>
      <c r="H22" s="24" t="s">
        <v>117</v>
      </c>
      <c r="I22" s="25">
        <v>2</v>
      </c>
      <c r="J22" s="26">
        <v>1</v>
      </c>
      <c r="K22" s="26">
        <f t="shared" si="6"/>
        <v>2</v>
      </c>
      <c r="L22" s="24" t="s">
        <v>228</v>
      </c>
      <c r="M22" s="24" t="s">
        <v>117</v>
      </c>
      <c r="N22" s="25">
        <v>4</v>
      </c>
      <c r="O22" s="26">
        <v>1</v>
      </c>
      <c r="P22" s="26">
        <f t="shared" si="7"/>
        <v>4</v>
      </c>
      <c r="Q22" s="24" t="s">
        <v>229</v>
      </c>
      <c r="R22" s="24" t="s">
        <v>117</v>
      </c>
      <c r="S22" s="25">
        <v>8</v>
      </c>
      <c r="T22" s="26">
        <v>1</v>
      </c>
      <c r="U22" s="26">
        <f t="shared" si="8"/>
        <v>8</v>
      </c>
      <c r="V22" s="24" t="s">
        <v>230</v>
      </c>
      <c r="W22" s="24" t="s">
        <v>117</v>
      </c>
      <c r="X22" s="25">
        <v>12</v>
      </c>
      <c r="Y22" s="26">
        <v>1</v>
      </c>
      <c r="Z22" s="26">
        <f t="shared" si="9"/>
        <v>12</v>
      </c>
      <c r="AA22" s="24" t="s">
        <v>231</v>
      </c>
      <c r="AB22" s="24" t="s">
        <v>117</v>
      </c>
      <c r="AC22" s="25">
        <v>16</v>
      </c>
      <c r="AD22" s="26">
        <v>1</v>
      </c>
      <c r="AE22" s="26">
        <f t="shared" si="10"/>
        <v>16</v>
      </c>
      <c r="AF22" s="25">
        <v>20</v>
      </c>
      <c r="AG22" s="25">
        <f t="shared" si="0"/>
        <v>40</v>
      </c>
      <c r="AH22" s="27">
        <v>0</v>
      </c>
      <c r="AI22" s="25">
        <v>20</v>
      </c>
      <c r="AJ22" s="25">
        <f t="shared" si="1"/>
        <v>80</v>
      </c>
      <c r="AK22" s="27">
        <v>0</v>
      </c>
      <c r="AL22" s="25">
        <v>20</v>
      </c>
      <c r="AM22" s="25">
        <f t="shared" si="2"/>
        <v>160</v>
      </c>
      <c r="AN22" s="27">
        <v>0</v>
      </c>
      <c r="AO22" s="25">
        <v>20</v>
      </c>
      <c r="AP22" s="25">
        <f t="shared" si="3"/>
        <v>240</v>
      </c>
      <c r="AQ22" s="27">
        <v>0</v>
      </c>
      <c r="AR22" s="25">
        <v>20</v>
      </c>
      <c r="AS22" s="25">
        <f t="shared" si="4"/>
        <v>320</v>
      </c>
      <c r="AT22" s="27">
        <v>0</v>
      </c>
      <c r="AU22" s="28">
        <f t="shared" si="5"/>
        <v>840</v>
      </c>
      <c r="AV22" s="27">
        <f t="shared" si="5"/>
        <v>0</v>
      </c>
      <c r="AW22" s="25" t="s">
        <v>88</v>
      </c>
    </row>
    <row r="23" spans="1:49" ht="46.5" hidden="1" customHeight="1" x14ac:dyDescent="0.25">
      <c r="A23" s="24" t="s">
        <v>76</v>
      </c>
      <c r="B23" s="24" t="s">
        <v>168</v>
      </c>
      <c r="C23" s="25" t="s">
        <v>237</v>
      </c>
      <c r="D23" s="24" t="s">
        <v>238</v>
      </c>
      <c r="E23" s="23"/>
      <c r="F23" s="24"/>
      <c r="G23" s="24"/>
      <c r="H23" s="24"/>
      <c r="I23" s="25"/>
      <c r="J23" s="26"/>
      <c r="K23" s="26"/>
      <c r="L23" s="24"/>
      <c r="M23" s="24"/>
      <c r="N23" s="25"/>
      <c r="O23" s="26"/>
      <c r="P23" s="26"/>
      <c r="Q23" s="24"/>
      <c r="R23" s="24"/>
      <c r="S23" s="25"/>
      <c r="T23" s="26"/>
      <c r="U23" s="26"/>
      <c r="V23" s="24"/>
      <c r="W23" s="24"/>
      <c r="X23" s="25"/>
      <c r="Y23" s="26"/>
      <c r="Z23" s="26"/>
      <c r="AA23" s="24"/>
      <c r="AB23" s="24"/>
      <c r="AC23" s="25"/>
      <c r="AD23" s="26"/>
      <c r="AE23" s="26"/>
      <c r="AF23" s="25"/>
      <c r="AG23" s="25"/>
      <c r="AH23" s="27"/>
      <c r="AI23" s="25"/>
      <c r="AJ23" s="25"/>
      <c r="AK23" s="27"/>
      <c r="AL23" s="25"/>
      <c r="AM23" s="25"/>
      <c r="AN23" s="27"/>
      <c r="AO23" s="25"/>
      <c r="AP23" s="25"/>
      <c r="AQ23" s="27"/>
      <c r="AR23" s="25"/>
      <c r="AS23" s="25"/>
      <c r="AT23" s="27"/>
      <c r="AU23" s="28"/>
      <c r="AV23" s="27"/>
      <c r="AW23" s="25"/>
    </row>
    <row r="24" spans="1:49" ht="98.25" hidden="1" customHeight="1" x14ac:dyDescent="0.25">
      <c r="A24" s="24" t="s">
        <v>76</v>
      </c>
      <c r="B24" s="24" t="s">
        <v>168</v>
      </c>
      <c r="C24" s="25" t="s">
        <v>239</v>
      </c>
      <c r="D24" s="24" t="s">
        <v>240</v>
      </c>
      <c r="E24" s="23"/>
      <c r="F24" s="24"/>
      <c r="G24" s="24"/>
      <c r="H24" s="24"/>
      <c r="I24" s="25"/>
      <c r="J24" s="26"/>
      <c r="K24" s="26"/>
      <c r="L24" s="24"/>
      <c r="M24" s="24"/>
      <c r="N24" s="25"/>
      <c r="O24" s="26"/>
      <c r="P24" s="26"/>
      <c r="Q24" s="24"/>
      <c r="R24" s="24"/>
      <c r="S24" s="25"/>
      <c r="T24" s="26"/>
      <c r="U24" s="26"/>
      <c r="V24" s="24"/>
      <c r="W24" s="24"/>
      <c r="X24" s="25"/>
      <c r="Y24" s="26"/>
      <c r="Z24" s="26"/>
      <c r="AA24" s="24"/>
      <c r="AB24" s="24"/>
      <c r="AC24" s="25"/>
      <c r="AD24" s="26"/>
      <c r="AE24" s="26"/>
      <c r="AF24" s="25"/>
      <c r="AG24" s="25"/>
      <c r="AH24" s="27"/>
      <c r="AI24" s="25"/>
      <c r="AJ24" s="25"/>
      <c r="AK24" s="27"/>
      <c r="AL24" s="25"/>
      <c r="AM24" s="25"/>
      <c r="AN24" s="27"/>
      <c r="AO24" s="25"/>
      <c r="AP24" s="25"/>
      <c r="AQ24" s="27"/>
      <c r="AR24" s="25"/>
      <c r="AS24" s="25"/>
      <c r="AT24" s="27"/>
      <c r="AU24" s="28"/>
      <c r="AV24" s="27"/>
      <c r="AW24" s="25"/>
    </row>
    <row r="25" spans="1:49" ht="105" hidden="1" customHeight="1" x14ac:dyDescent="0.25">
      <c r="A25" s="24" t="s">
        <v>76</v>
      </c>
      <c r="B25" s="24" t="s">
        <v>168</v>
      </c>
      <c r="C25" s="25" t="s">
        <v>241</v>
      </c>
      <c r="D25" s="24" t="s">
        <v>242</v>
      </c>
      <c r="E25" s="23"/>
      <c r="F25" s="24"/>
      <c r="G25" s="24"/>
      <c r="H25" s="24"/>
      <c r="I25" s="25"/>
      <c r="J25" s="26"/>
      <c r="K25" s="26"/>
      <c r="L25" s="24"/>
      <c r="M25" s="24"/>
      <c r="N25" s="25"/>
      <c r="O25" s="26"/>
      <c r="P25" s="26"/>
      <c r="Q25" s="24"/>
      <c r="R25" s="24"/>
      <c r="S25" s="25"/>
      <c r="T25" s="26"/>
      <c r="U25" s="26"/>
      <c r="V25" s="24"/>
      <c r="W25" s="24"/>
      <c r="X25" s="25"/>
      <c r="Y25" s="26"/>
      <c r="Z25" s="26"/>
      <c r="AA25" s="24"/>
      <c r="AB25" s="24"/>
      <c r="AC25" s="25"/>
      <c r="AD25" s="26"/>
      <c r="AE25" s="26"/>
      <c r="AF25" s="25"/>
      <c r="AG25" s="25"/>
      <c r="AH25" s="27"/>
      <c r="AI25" s="25"/>
      <c r="AJ25" s="25"/>
      <c r="AK25" s="27"/>
      <c r="AL25" s="25"/>
      <c r="AM25" s="25"/>
      <c r="AN25" s="27"/>
      <c r="AO25" s="25"/>
      <c r="AP25" s="25"/>
      <c r="AQ25" s="27"/>
      <c r="AR25" s="25"/>
      <c r="AS25" s="25"/>
      <c r="AT25" s="27"/>
      <c r="AU25" s="28"/>
      <c r="AV25" s="27"/>
      <c r="AW25" s="25"/>
    </row>
    <row r="26" spans="1:49" ht="207" hidden="1" customHeight="1" x14ac:dyDescent="0.25">
      <c r="A26" s="4" t="s">
        <v>76</v>
      </c>
      <c r="B26" s="4" t="s">
        <v>243</v>
      </c>
      <c r="C26" s="8" t="s">
        <v>244</v>
      </c>
      <c r="D26" s="5" t="s">
        <v>245</v>
      </c>
      <c r="E26" s="12" t="s">
        <v>246</v>
      </c>
      <c r="F26" s="5" t="s">
        <v>247</v>
      </c>
      <c r="G26" s="5" t="s">
        <v>248</v>
      </c>
      <c r="H26" s="5" t="s">
        <v>117</v>
      </c>
      <c r="I26" s="8">
        <v>8</v>
      </c>
      <c r="J26" s="7">
        <v>1</v>
      </c>
      <c r="K26" s="7">
        <f>I26*J26</f>
        <v>8</v>
      </c>
      <c r="L26" s="5" t="s">
        <v>249</v>
      </c>
      <c r="M26" s="5" t="s">
        <v>117</v>
      </c>
      <c r="N26" s="8">
        <v>24</v>
      </c>
      <c r="O26" s="7">
        <v>1</v>
      </c>
      <c r="P26" s="7">
        <f>N26*O26</f>
        <v>24</v>
      </c>
      <c r="Q26" s="5" t="s">
        <v>250</v>
      </c>
      <c r="R26" s="5" t="s">
        <v>117</v>
      </c>
      <c r="S26" s="8">
        <v>40</v>
      </c>
      <c r="T26" s="7">
        <v>1</v>
      </c>
      <c r="U26" s="7">
        <f>S26*T26</f>
        <v>40</v>
      </c>
      <c r="V26" s="5" t="s">
        <v>251</v>
      </c>
      <c r="W26" s="5" t="s">
        <v>117</v>
      </c>
      <c r="X26" s="8">
        <v>80</v>
      </c>
      <c r="Y26" s="7">
        <v>1</v>
      </c>
      <c r="Z26" s="7">
        <f>X26*Y26</f>
        <v>80</v>
      </c>
      <c r="AA26" s="5" t="s">
        <v>252</v>
      </c>
      <c r="AB26" s="5" t="s">
        <v>117</v>
      </c>
      <c r="AC26" s="8">
        <v>160</v>
      </c>
      <c r="AD26" s="7">
        <v>1</v>
      </c>
      <c r="AE26" s="7">
        <f>AC26*AD26</f>
        <v>160</v>
      </c>
      <c r="AF26" s="8">
        <v>48</v>
      </c>
      <c r="AG26" s="9">
        <f t="shared" si="0"/>
        <v>384</v>
      </c>
      <c r="AH26" s="10">
        <v>0</v>
      </c>
      <c r="AI26" s="8">
        <v>0</v>
      </c>
      <c r="AJ26" s="9">
        <f t="shared" si="1"/>
        <v>0</v>
      </c>
      <c r="AK26" s="10">
        <v>0</v>
      </c>
      <c r="AL26" s="8">
        <v>78</v>
      </c>
      <c r="AM26" s="9">
        <f t="shared" si="2"/>
        <v>3120</v>
      </c>
      <c r="AN26" s="10">
        <v>0</v>
      </c>
      <c r="AO26" s="8">
        <v>0</v>
      </c>
      <c r="AP26" s="9">
        <f t="shared" si="3"/>
        <v>0</v>
      </c>
      <c r="AQ26" s="10">
        <v>0</v>
      </c>
      <c r="AR26" s="8">
        <v>52</v>
      </c>
      <c r="AS26" s="9">
        <f t="shared" si="4"/>
        <v>8320</v>
      </c>
      <c r="AT26" s="10">
        <v>0</v>
      </c>
      <c r="AU26" s="11">
        <f t="shared" si="5"/>
        <v>11824</v>
      </c>
      <c r="AV26" s="10">
        <f t="shared" si="5"/>
        <v>0</v>
      </c>
      <c r="AW26" s="8" t="s">
        <v>88</v>
      </c>
    </row>
    <row r="27" spans="1:49" ht="207" hidden="1" customHeight="1" x14ac:dyDescent="0.25">
      <c r="A27" s="24" t="s">
        <v>76</v>
      </c>
      <c r="B27" s="24" t="s">
        <v>253</v>
      </c>
      <c r="C27" s="25"/>
      <c r="D27" s="24"/>
      <c r="E27" s="23"/>
      <c r="F27" s="24"/>
      <c r="G27" s="24"/>
      <c r="H27" s="24"/>
      <c r="I27" s="25"/>
      <c r="J27" s="26"/>
      <c r="K27" s="26"/>
      <c r="L27" s="24"/>
      <c r="M27" s="24"/>
      <c r="N27" s="25"/>
      <c r="O27" s="26"/>
      <c r="P27" s="26"/>
      <c r="Q27" s="24"/>
      <c r="R27" s="24"/>
      <c r="S27" s="25"/>
      <c r="T27" s="26"/>
      <c r="U27" s="26"/>
      <c r="V27" s="24"/>
      <c r="W27" s="24"/>
      <c r="X27" s="25"/>
      <c r="Y27" s="26"/>
      <c r="Z27" s="26"/>
      <c r="AA27" s="24"/>
      <c r="AB27" s="24"/>
      <c r="AC27" s="25"/>
      <c r="AD27" s="26"/>
      <c r="AE27" s="26"/>
      <c r="AF27" s="25"/>
      <c r="AG27" s="25"/>
      <c r="AH27" s="27"/>
      <c r="AI27" s="25"/>
      <c r="AJ27" s="25"/>
      <c r="AK27" s="27"/>
      <c r="AL27" s="25"/>
      <c r="AM27" s="25"/>
      <c r="AN27" s="27"/>
      <c r="AO27" s="25"/>
      <c r="AP27" s="25"/>
      <c r="AQ27" s="27"/>
      <c r="AR27" s="25"/>
      <c r="AS27" s="25"/>
      <c r="AT27" s="27"/>
      <c r="AU27" s="28"/>
      <c r="AV27" s="27"/>
      <c r="AW27" s="25"/>
    </row>
    <row r="28" spans="1:49" ht="93" hidden="1" customHeight="1" x14ac:dyDescent="0.25">
      <c r="A28" s="4" t="s">
        <v>254</v>
      </c>
      <c r="B28" s="4" t="s">
        <v>255</v>
      </c>
      <c r="C28" s="8" t="s">
        <v>256</v>
      </c>
      <c r="D28" s="5" t="s">
        <v>257</v>
      </c>
      <c r="E28" s="12" t="s">
        <v>258</v>
      </c>
      <c r="F28" s="5" t="s">
        <v>259</v>
      </c>
      <c r="G28" s="5" t="s">
        <v>260</v>
      </c>
      <c r="H28" s="5" t="s">
        <v>117</v>
      </c>
      <c r="I28" s="8">
        <v>1</v>
      </c>
      <c r="J28" s="7">
        <v>1</v>
      </c>
      <c r="K28" s="7">
        <f t="shared" si="6"/>
        <v>1</v>
      </c>
      <c r="L28" s="5" t="s">
        <v>261</v>
      </c>
      <c r="M28" s="5" t="s">
        <v>117</v>
      </c>
      <c r="N28" s="8">
        <v>2</v>
      </c>
      <c r="O28" s="7">
        <v>1</v>
      </c>
      <c r="P28" s="7">
        <f t="shared" si="7"/>
        <v>2</v>
      </c>
      <c r="Q28" s="5" t="s">
        <v>262</v>
      </c>
      <c r="R28" s="5" t="s">
        <v>117</v>
      </c>
      <c r="S28" s="8">
        <v>3</v>
      </c>
      <c r="T28" s="7">
        <v>1</v>
      </c>
      <c r="U28" s="7">
        <f t="shared" si="8"/>
        <v>3</v>
      </c>
      <c r="V28" s="5" t="s">
        <v>263</v>
      </c>
      <c r="W28" s="5" t="s">
        <v>117</v>
      </c>
      <c r="X28" s="8">
        <v>4</v>
      </c>
      <c r="Y28" s="7">
        <v>1</v>
      </c>
      <c r="Z28" s="7">
        <f t="shared" si="9"/>
        <v>4</v>
      </c>
      <c r="AA28" s="5" t="s">
        <v>264</v>
      </c>
      <c r="AB28" s="5" t="s">
        <v>117</v>
      </c>
      <c r="AC28" s="8">
        <v>5</v>
      </c>
      <c r="AD28" s="7">
        <v>1</v>
      </c>
      <c r="AE28" s="7">
        <f t="shared" si="10"/>
        <v>5</v>
      </c>
      <c r="AF28" s="8">
        <v>20</v>
      </c>
      <c r="AG28" s="9">
        <f t="shared" si="0"/>
        <v>20</v>
      </c>
      <c r="AH28" s="10">
        <v>0</v>
      </c>
      <c r="AI28" s="8">
        <v>20</v>
      </c>
      <c r="AJ28" s="9">
        <f t="shared" si="1"/>
        <v>40</v>
      </c>
      <c r="AK28" s="10">
        <v>0</v>
      </c>
      <c r="AL28" s="8">
        <v>20</v>
      </c>
      <c r="AM28" s="9">
        <f t="shared" si="2"/>
        <v>60</v>
      </c>
      <c r="AN28" s="10">
        <v>0</v>
      </c>
      <c r="AO28" s="8">
        <v>20</v>
      </c>
      <c r="AP28" s="9">
        <f t="shared" si="3"/>
        <v>80</v>
      </c>
      <c r="AQ28" s="10">
        <v>0</v>
      </c>
      <c r="AR28" s="8">
        <v>20</v>
      </c>
      <c r="AS28" s="9">
        <f t="shared" si="4"/>
        <v>100</v>
      </c>
      <c r="AT28" s="10">
        <v>0</v>
      </c>
      <c r="AU28" s="11">
        <f t="shared" si="5"/>
        <v>300</v>
      </c>
      <c r="AV28" s="10">
        <f t="shared" si="5"/>
        <v>0</v>
      </c>
      <c r="AW28" s="8" t="s">
        <v>88</v>
      </c>
    </row>
    <row r="29" spans="1:49" ht="94.35" hidden="1" customHeight="1" x14ac:dyDescent="0.25">
      <c r="A29" s="4" t="s">
        <v>254</v>
      </c>
      <c r="B29" s="4" t="s">
        <v>255</v>
      </c>
      <c r="C29" s="8" t="s">
        <v>265</v>
      </c>
      <c r="D29" s="5" t="s">
        <v>266</v>
      </c>
      <c r="E29" s="12" t="s">
        <v>267</v>
      </c>
      <c r="F29" s="5" t="s">
        <v>268</v>
      </c>
      <c r="G29" s="5" t="s">
        <v>269</v>
      </c>
      <c r="H29" s="5" t="s">
        <v>106</v>
      </c>
      <c r="I29" s="8">
        <v>4</v>
      </c>
      <c r="J29" s="7">
        <v>1</v>
      </c>
      <c r="K29" s="7">
        <f t="shared" si="6"/>
        <v>4</v>
      </c>
      <c r="L29" s="5" t="s">
        <v>270</v>
      </c>
      <c r="M29" s="5" t="s">
        <v>106</v>
      </c>
      <c r="N29" s="8">
        <v>6</v>
      </c>
      <c r="O29" s="7">
        <v>1</v>
      </c>
      <c r="P29" s="7">
        <f t="shared" si="7"/>
        <v>6</v>
      </c>
      <c r="Q29" s="5" t="s">
        <v>271</v>
      </c>
      <c r="R29" s="5" t="s">
        <v>106</v>
      </c>
      <c r="S29" s="8">
        <v>8</v>
      </c>
      <c r="T29" s="7">
        <v>1</v>
      </c>
      <c r="U29" s="7">
        <f t="shared" si="8"/>
        <v>8</v>
      </c>
      <c r="V29" s="5" t="s">
        <v>272</v>
      </c>
      <c r="W29" s="5" t="s">
        <v>106</v>
      </c>
      <c r="X29" s="8">
        <v>10</v>
      </c>
      <c r="Y29" s="7">
        <v>1</v>
      </c>
      <c r="Z29" s="7">
        <f t="shared" si="9"/>
        <v>10</v>
      </c>
      <c r="AA29" s="5" t="s">
        <v>273</v>
      </c>
      <c r="AB29" s="5" t="s">
        <v>106</v>
      </c>
      <c r="AC29" s="8">
        <v>12</v>
      </c>
      <c r="AD29" s="7">
        <v>1</v>
      </c>
      <c r="AE29" s="7">
        <f t="shared" si="10"/>
        <v>12</v>
      </c>
      <c r="AF29" s="8">
        <v>10</v>
      </c>
      <c r="AG29" s="9">
        <f t="shared" si="0"/>
        <v>40</v>
      </c>
      <c r="AH29" s="10">
        <v>0</v>
      </c>
      <c r="AI29" s="8">
        <v>10</v>
      </c>
      <c r="AJ29" s="9">
        <f t="shared" si="1"/>
        <v>60</v>
      </c>
      <c r="AK29" s="10">
        <v>0</v>
      </c>
      <c r="AL29" s="8">
        <v>10</v>
      </c>
      <c r="AM29" s="9">
        <f t="shared" si="2"/>
        <v>80</v>
      </c>
      <c r="AN29" s="10">
        <v>0</v>
      </c>
      <c r="AO29" s="8">
        <v>10</v>
      </c>
      <c r="AP29" s="9">
        <f t="shared" si="3"/>
        <v>100</v>
      </c>
      <c r="AQ29" s="10">
        <v>0</v>
      </c>
      <c r="AR29" s="8">
        <v>10</v>
      </c>
      <c r="AS29" s="9">
        <f t="shared" si="4"/>
        <v>120</v>
      </c>
      <c r="AT29" s="10">
        <v>0</v>
      </c>
      <c r="AU29" s="11">
        <f t="shared" si="5"/>
        <v>400</v>
      </c>
      <c r="AV29" s="10">
        <f t="shared" si="5"/>
        <v>0</v>
      </c>
      <c r="AW29" s="8" t="s">
        <v>88</v>
      </c>
    </row>
    <row r="30" spans="1:49" ht="89.65" hidden="1" customHeight="1" x14ac:dyDescent="0.25">
      <c r="A30" s="4" t="s">
        <v>254</v>
      </c>
      <c r="B30" s="4" t="s">
        <v>255</v>
      </c>
      <c r="C30" s="8" t="s">
        <v>274</v>
      </c>
      <c r="D30" s="5" t="s">
        <v>275</v>
      </c>
      <c r="E30" s="12" t="s">
        <v>258</v>
      </c>
      <c r="F30" s="5" t="s">
        <v>276</v>
      </c>
      <c r="G30" s="5" t="s">
        <v>277</v>
      </c>
      <c r="H30" s="5" t="s">
        <v>106</v>
      </c>
      <c r="I30" s="8">
        <v>2</v>
      </c>
      <c r="J30" s="7">
        <v>1</v>
      </c>
      <c r="K30" s="7">
        <f t="shared" si="6"/>
        <v>2</v>
      </c>
      <c r="L30" s="5" t="s">
        <v>278</v>
      </c>
      <c r="M30" s="5" t="s">
        <v>106</v>
      </c>
      <c r="N30" s="8">
        <v>4</v>
      </c>
      <c r="O30" s="7">
        <v>1</v>
      </c>
      <c r="P30" s="7">
        <f t="shared" si="7"/>
        <v>4</v>
      </c>
      <c r="Q30" s="5" t="s">
        <v>279</v>
      </c>
      <c r="R30" s="5" t="s">
        <v>106</v>
      </c>
      <c r="S30" s="8">
        <v>6</v>
      </c>
      <c r="T30" s="7">
        <v>1</v>
      </c>
      <c r="U30" s="7">
        <f t="shared" si="8"/>
        <v>6</v>
      </c>
      <c r="V30" s="5" t="s">
        <v>280</v>
      </c>
      <c r="W30" s="5" t="s">
        <v>106</v>
      </c>
      <c r="X30" s="8">
        <v>8</v>
      </c>
      <c r="Y30" s="7">
        <v>1</v>
      </c>
      <c r="Z30" s="7">
        <f t="shared" si="9"/>
        <v>8</v>
      </c>
      <c r="AA30" s="5" t="s">
        <v>281</v>
      </c>
      <c r="AB30" s="5" t="s">
        <v>106</v>
      </c>
      <c r="AC30" s="8">
        <v>10</v>
      </c>
      <c r="AD30" s="7">
        <v>1</v>
      </c>
      <c r="AE30" s="7">
        <f t="shared" si="10"/>
        <v>10</v>
      </c>
      <c r="AF30" s="8">
        <v>20</v>
      </c>
      <c r="AG30" s="9">
        <f t="shared" si="0"/>
        <v>40</v>
      </c>
      <c r="AH30" s="10">
        <v>0</v>
      </c>
      <c r="AI30" s="8">
        <v>20</v>
      </c>
      <c r="AJ30" s="9">
        <f t="shared" si="1"/>
        <v>80</v>
      </c>
      <c r="AK30" s="10">
        <v>0</v>
      </c>
      <c r="AL30" s="8">
        <v>20</v>
      </c>
      <c r="AM30" s="9">
        <f t="shared" si="2"/>
        <v>120</v>
      </c>
      <c r="AN30" s="10">
        <v>0</v>
      </c>
      <c r="AO30" s="8">
        <v>20</v>
      </c>
      <c r="AP30" s="9">
        <f t="shared" si="3"/>
        <v>160</v>
      </c>
      <c r="AQ30" s="10">
        <v>0</v>
      </c>
      <c r="AR30" s="8">
        <v>20</v>
      </c>
      <c r="AS30" s="9">
        <f t="shared" si="4"/>
        <v>200</v>
      </c>
      <c r="AT30" s="10">
        <v>0</v>
      </c>
      <c r="AU30" s="11">
        <f t="shared" si="5"/>
        <v>600</v>
      </c>
      <c r="AV30" s="10">
        <f t="shared" si="5"/>
        <v>0</v>
      </c>
      <c r="AW30" s="8" t="s">
        <v>88</v>
      </c>
    </row>
    <row r="31" spans="1:49" ht="98.1" hidden="1" customHeight="1" x14ac:dyDescent="0.25">
      <c r="A31" s="4" t="s">
        <v>254</v>
      </c>
      <c r="B31" s="4" t="s">
        <v>255</v>
      </c>
      <c r="C31" s="8" t="s">
        <v>282</v>
      </c>
      <c r="D31" s="5" t="s">
        <v>283</v>
      </c>
      <c r="E31" s="12" t="s">
        <v>284</v>
      </c>
      <c r="F31" s="5" t="s">
        <v>276</v>
      </c>
      <c r="G31" s="5" t="s">
        <v>285</v>
      </c>
      <c r="H31" s="5" t="s">
        <v>106</v>
      </c>
      <c r="I31" s="8">
        <v>4</v>
      </c>
      <c r="J31" s="7">
        <v>1</v>
      </c>
      <c r="K31" s="7">
        <f t="shared" si="6"/>
        <v>4</v>
      </c>
      <c r="L31" s="5" t="s">
        <v>286</v>
      </c>
      <c r="M31" s="5" t="s">
        <v>106</v>
      </c>
      <c r="N31" s="8">
        <v>8</v>
      </c>
      <c r="O31" s="7">
        <v>1</v>
      </c>
      <c r="P31" s="7">
        <f t="shared" si="7"/>
        <v>8</v>
      </c>
      <c r="Q31" s="5" t="s">
        <v>287</v>
      </c>
      <c r="R31" s="5" t="s">
        <v>106</v>
      </c>
      <c r="S31" s="8">
        <v>12</v>
      </c>
      <c r="T31" s="7">
        <v>1</v>
      </c>
      <c r="U31" s="7">
        <f t="shared" si="8"/>
        <v>12</v>
      </c>
      <c r="V31" s="5" t="s">
        <v>288</v>
      </c>
      <c r="W31" s="5" t="s">
        <v>106</v>
      </c>
      <c r="X31" s="8">
        <v>16</v>
      </c>
      <c r="Y31" s="7">
        <v>1</v>
      </c>
      <c r="Z31" s="7">
        <f t="shared" si="9"/>
        <v>16</v>
      </c>
      <c r="AA31" s="5" t="s">
        <v>289</v>
      </c>
      <c r="AB31" s="5" t="s">
        <v>106</v>
      </c>
      <c r="AC31" s="8">
        <v>20</v>
      </c>
      <c r="AD31" s="7">
        <v>1</v>
      </c>
      <c r="AE31" s="7">
        <f t="shared" si="10"/>
        <v>20</v>
      </c>
      <c r="AF31" s="8">
        <v>20</v>
      </c>
      <c r="AG31" s="9">
        <f t="shared" si="0"/>
        <v>80</v>
      </c>
      <c r="AH31" s="10">
        <v>0</v>
      </c>
      <c r="AI31" s="8">
        <v>20</v>
      </c>
      <c r="AJ31" s="9">
        <f t="shared" si="1"/>
        <v>160</v>
      </c>
      <c r="AK31" s="10">
        <v>0</v>
      </c>
      <c r="AL31" s="8">
        <v>20</v>
      </c>
      <c r="AM31" s="9">
        <f t="shared" si="2"/>
        <v>240</v>
      </c>
      <c r="AN31" s="10">
        <v>0</v>
      </c>
      <c r="AO31" s="8">
        <v>20</v>
      </c>
      <c r="AP31" s="9">
        <f t="shared" si="3"/>
        <v>320</v>
      </c>
      <c r="AQ31" s="10">
        <v>0</v>
      </c>
      <c r="AR31" s="8">
        <v>20</v>
      </c>
      <c r="AS31" s="9">
        <f t="shared" si="4"/>
        <v>400</v>
      </c>
      <c r="AT31" s="10">
        <v>0</v>
      </c>
      <c r="AU31" s="11">
        <f t="shared" si="5"/>
        <v>1200</v>
      </c>
      <c r="AV31" s="10">
        <f t="shared" si="5"/>
        <v>0</v>
      </c>
      <c r="AW31" s="8" t="s">
        <v>88</v>
      </c>
    </row>
    <row r="32" spans="1:49" ht="86.65" hidden="1" customHeight="1" x14ac:dyDescent="0.25">
      <c r="A32" s="4" t="s">
        <v>254</v>
      </c>
      <c r="B32" s="4" t="s">
        <v>255</v>
      </c>
      <c r="C32" s="8" t="s">
        <v>290</v>
      </c>
      <c r="D32" s="5" t="s">
        <v>291</v>
      </c>
      <c r="E32" s="12" t="s">
        <v>292</v>
      </c>
      <c r="F32" s="5" t="s">
        <v>293</v>
      </c>
      <c r="G32" s="5" t="s">
        <v>294</v>
      </c>
      <c r="H32" s="5" t="s">
        <v>106</v>
      </c>
      <c r="I32" s="8">
        <v>8</v>
      </c>
      <c r="J32" s="7">
        <v>1</v>
      </c>
      <c r="K32" s="7">
        <f t="shared" si="6"/>
        <v>8</v>
      </c>
      <c r="L32" s="5" t="s">
        <v>295</v>
      </c>
      <c r="M32" s="5" t="s">
        <v>106</v>
      </c>
      <c r="N32" s="8">
        <v>12</v>
      </c>
      <c r="O32" s="7">
        <v>1</v>
      </c>
      <c r="P32" s="7">
        <f t="shared" si="7"/>
        <v>12</v>
      </c>
      <c r="Q32" s="5" t="s">
        <v>296</v>
      </c>
      <c r="R32" s="5" t="s">
        <v>106</v>
      </c>
      <c r="S32" s="8">
        <v>16</v>
      </c>
      <c r="T32" s="7">
        <v>1</v>
      </c>
      <c r="U32" s="7">
        <f t="shared" si="8"/>
        <v>16</v>
      </c>
      <c r="V32" s="5" t="s">
        <v>297</v>
      </c>
      <c r="W32" s="5" t="s">
        <v>106</v>
      </c>
      <c r="X32" s="8">
        <v>20</v>
      </c>
      <c r="Y32" s="7">
        <v>1</v>
      </c>
      <c r="Z32" s="7">
        <f t="shared" si="9"/>
        <v>20</v>
      </c>
      <c r="AA32" s="5" t="s">
        <v>298</v>
      </c>
      <c r="AB32" s="5" t="s">
        <v>106</v>
      </c>
      <c r="AC32" s="8">
        <v>32</v>
      </c>
      <c r="AD32" s="7">
        <v>1</v>
      </c>
      <c r="AE32" s="7">
        <f t="shared" si="10"/>
        <v>32</v>
      </c>
      <c r="AF32" s="8">
        <v>10</v>
      </c>
      <c r="AG32" s="9">
        <f t="shared" si="0"/>
        <v>80</v>
      </c>
      <c r="AH32" s="10">
        <v>0</v>
      </c>
      <c r="AI32" s="8">
        <v>10</v>
      </c>
      <c r="AJ32" s="9">
        <f t="shared" si="1"/>
        <v>120</v>
      </c>
      <c r="AK32" s="10">
        <v>0</v>
      </c>
      <c r="AL32" s="8">
        <v>10</v>
      </c>
      <c r="AM32" s="9">
        <f t="shared" si="2"/>
        <v>160</v>
      </c>
      <c r="AN32" s="10">
        <v>0</v>
      </c>
      <c r="AO32" s="8">
        <v>10</v>
      </c>
      <c r="AP32" s="9">
        <f t="shared" si="3"/>
        <v>200</v>
      </c>
      <c r="AQ32" s="10">
        <v>0</v>
      </c>
      <c r="AR32" s="8">
        <v>10</v>
      </c>
      <c r="AS32" s="9">
        <f t="shared" si="4"/>
        <v>320</v>
      </c>
      <c r="AT32" s="10">
        <v>0</v>
      </c>
      <c r="AU32" s="11">
        <f t="shared" si="5"/>
        <v>880</v>
      </c>
      <c r="AV32" s="10">
        <f t="shared" si="5"/>
        <v>0</v>
      </c>
      <c r="AW32" s="8" t="s">
        <v>88</v>
      </c>
    </row>
    <row r="33" spans="1:49" ht="92.65" hidden="1" customHeight="1" x14ac:dyDescent="0.25">
      <c r="A33" s="4" t="s">
        <v>254</v>
      </c>
      <c r="B33" s="4" t="s">
        <v>255</v>
      </c>
      <c r="C33" s="8" t="s">
        <v>299</v>
      </c>
      <c r="D33" s="5" t="s">
        <v>300</v>
      </c>
      <c r="E33" s="12" t="s">
        <v>301</v>
      </c>
      <c r="F33" s="5" t="s">
        <v>302</v>
      </c>
      <c r="G33" s="5" t="s">
        <v>303</v>
      </c>
      <c r="H33" s="5" t="s">
        <v>106</v>
      </c>
      <c r="I33" s="8">
        <v>10</v>
      </c>
      <c r="J33" s="7">
        <v>1</v>
      </c>
      <c r="K33" s="7">
        <f t="shared" si="6"/>
        <v>10</v>
      </c>
      <c r="L33" s="5" t="s">
        <v>304</v>
      </c>
      <c r="M33" s="5" t="s">
        <v>106</v>
      </c>
      <c r="N33" s="8">
        <v>15</v>
      </c>
      <c r="O33" s="7">
        <v>1</v>
      </c>
      <c r="P33" s="7">
        <f t="shared" si="7"/>
        <v>15</v>
      </c>
      <c r="Q33" s="5" t="s">
        <v>305</v>
      </c>
      <c r="R33" s="5" t="s">
        <v>106</v>
      </c>
      <c r="S33" s="8">
        <v>20</v>
      </c>
      <c r="T33" s="7">
        <v>1</v>
      </c>
      <c r="U33" s="7">
        <f t="shared" si="8"/>
        <v>20</v>
      </c>
      <c r="V33" s="5" t="s">
        <v>306</v>
      </c>
      <c r="W33" s="5" t="s">
        <v>106</v>
      </c>
      <c r="X33" s="8">
        <v>25</v>
      </c>
      <c r="Y33" s="7">
        <v>1</v>
      </c>
      <c r="Z33" s="7">
        <f t="shared" si="9"/>
        <v>25</v>
      </c>
      <c r="AA33" s="5" t="s">
        <v>307</v>
      </c>
      <c r="AB33" s="5" t="s">
        <v>106</v>
      </c>
      <c r="AC33" s="8">
        <v>50</v>
      </c>
      <c r="AD33" s="7">
        <v>1</v>
      </c>
      <c r="AE33" s="7">
        <f t="shared" si="10"/>
        <v>50</v>
      </c>
      <c r="AF33" s="8">
        <v>10</v>
      </c>
      <c r="AG33" s="9">
        <f t="shared" si="0"/>
        <v>100</v>
      </c>
      <c r="AH33" s="10">
        <v>0</v>
      </c>
      <c r="AI33" s="8">
        <v>10</v>
      </c>
      <c r="AJ33" s="9">
        <f t="shared" si="1"/>
        <v>150</v>
      </c>
      <c r="AK33" s="10">
        <v>0</v>
      </c>
      <c r="AL33" s="8">
        <v>10</v>
      </c>
      <c r="AM33" s="9">
        <f t="shared" si="2"/>
        <v>200</v>
      </c>
      <c r="AN33" s="10">
        <v>0</v>
      </c>
      <c r="AO33" s="8">
        <v>10</v>
      </c>
      <c r="AP33" s="9">
        <f t="shared" si="3"/>
        <v>250</v>
      </c>
      <c r="AQ33" s="10">
        <v>0</v>
      </c>
      <c r="AR33" s="8">
        <v>10</v>
      </c>
      <c r="AS33" s="9">
        <f t="shared" si="4"/>
        <v>500</v>
      </c>
      <c r="AT33" s="10">
        <v>0</v>
      </c>
      <c r="AU33" s="11">
        <f t="shared" si="5"/>
        <v>1200</v>
      </c>
      <c r="AV33" s="10">
        <f t="shared" si="5"/>
        <v>0</v>
      </c>
      <c r="AW33" s="8" t="s">
        <v>88</v>
      </c>
    </row>
    <row r="34" spans="1:49" ht="150" hidden="1" customHeight="1" x14ac:dyDescent="0.25">
      <c r="A34" s="4" t="s">
        <v>254</v>
      </c>
      <c r="B34" s="4" t="s">
        <v>255</v>
      </c>
      <c r="C34" s="8" t="s">
        <v>308</v>
      </c>
      <c r="D34" s="5" t="s">
        <v>309</v>
      </c>
      <c r="E34" s="12" t="s">
        <v>310</v>
      </c>
      <c r="F34" s="5" t="s">
        <v>311</v>
      </c>
      <c r="G34" s="5" t="s">
        <v>312</v>
      </c>
      <c r="H34" s="5" t="s">
        <v>106</v>
      </c>
      <c r="I34" s="8">
        <v>10</v>
      </c>
      <c r="J34" s="7">
        <v>1</v>
      </c>
      <c r="K34" s="7">
        <f t="shared" si="6"/>
        <v>10</v>
      </c>
      <c r="L34" s="5" t="s">
        <v>313</v>
      </c>
      <c r="M34" s="5" t="s">
        <v>106</v>
      </c>
      <c r="N34" s="8">
        <v>15</v>
      </c>
      <c r="O34" s="7">
        <v>1</v>
      </c>
      <c r="P34" s="7">
        <f t="shared" si="7"/>
        <v>15</v>
      </c>
      <c r="Q34" s="5" t="s">
        <v>314</v>
      </c>
      <c r="R34" s="5" t="s">
        <v>106</v>
      </c>
      <c r="S34" s="8">
        <v>20</v>
      </c>
      <c r="T34" s="7">
        <v>1</v>
      </c>
      <c r="U34" s="7">
        <f t="shared" si="8"/>
        <v>20</v>
      </c>
      <c r="V34" s="5" t="s">
        <v>315</v>
      </c>
      <c r="W34" s="5" t="s">
        <v>106</v>
      </c>
      <c r="X34" s="8">
        <v>25</v>
      </c>
      <c r="Y34" s="7">
        <v>1</v>
      </c>
      <c r="Z34" s="7">
        <f t="shared" si="9"/>
        <v>25</v>
      </c>
      <c r="AA34" s="5" t="s">
        <v>316</v>
      </c>
      <c r="AB34" s="5" t="s">
        <v>106</v>
      </c>
      <c r="AC34" s="8">
        <v>36</v>
      </c>
      <c r="AD34" s="7">
        <v>1</v>
      </c>
      <c r="AE34" s="7">
        <f t="shared" si="10"/>
        <v>36</v>
      </c>
      <c r="AF34" s="8">
        <v>20</v>
      </c>
      <c r="AG34" s="9">
        <f t="shared" si="0"/>
        <v>200</v>
      </c>
      <c r="AH34" s="10">
        <v>0</v>
      </c>
      <c r="AI34" s="8">
        <v>20</v>
      </c>
      <c r="AJ34" s="9">
        <f t="shared" si="1"/>
        <v>300</v>
      </c>
      <c r="AK34" s="10">
        <v>0</v>
      </c>
      <c r="AL34" s="8">
        <v>20</v>
      </c>
      <c r="AM34" s="9">
        <f t="shared" si="2"/>
        <v>400</v>
      </c>
      <c r="AN34" s="10">
        <v>0</v>
      </c>
      <c r="AO34" s="8">
        <v>20</v>
      </c>
      <c r="AP34" s="9">
        <f t="shared" si="3"/>
        <v>500</v>
      </c>
      <c r="AQ34" s="10">
        <v>0</v>
      </c>
      <c r="AR34" s="8">
        <v>20</v>
      </c>
      <c r="AS34" s="9">
        <f t="shared" si="4"/>
        <v>720</v>
      </c>
      <c r="AT34" s="10">
        <v>0</v>
      </c>
      <c r="AU34" s="11">
        <f t="shared" si="5"/>
        <v>2120</v>
      </c>
      <c r="AV34" s="10">
        <f t="shared" si="5"/>
        <v>0</v>
      </c>
      <c r="AW34" s="8" t="s">
        <v>88</v>
      </c>
    </row>
    <row r="35" spans="1:49" ht="92.65" hidden="1" customHeight="1" x14ac:dyDescent="0.25">
      <c r="A35" s="4" t="s">
        <v>254</v>
      </c>
      <c r="B35" s="4" t="s">
        <v>255</v>
      </c>
      <c r="C35" s="8" t="s">
        <v>317</v>
      </c>
      <c r="D35" s="5" t="s">
        <v>318</v>
      </c>
      <c r="E35" s="12" t="s">
        <v>319</v>
      </c>
      <c r="F35" s="5" t="s">
        <v>320</v>
      </c>
      <c r="G35" s="5" t="s">
        <v>321</v>
      </c>
      <c r="H35" s="5" t="s">
        <v>106</v>
      </c>
      <c r="I35" s="8">
        <v>8</v>
      </c>
      <c r="J35" s="7">
        <v>1</v>
      </c>
      <c r="K35" s="7">
        <f t="shared" si="6"/>
        <v>8</v>
      </c>
      <c r="L35" s="5" t="s">
        <v>322</v>
      </c>
      <c r="M35" s="5" t="s">
        <v>106</v>
      </c>
      <c r="N35" s="8">
        <v>16</v>
      </c>
      <c r="O35" s="7">
        <v>1</v>
      </c>
      <c r="P35" s="7">
        <f t="shared" si="7"/>
        <v>16</v>
      </c>
      <c r="Q35" s="5" t="s">
        <v>323</v>
      </c>
      <c r="R35" s="5" t="s">
        <v>106</v>
      </c>
      <c r="S35" s="8">
        <v>24</v>
      </c>
      <c r="T35" s="7">
        <v>1</v>
      </c>
      <c r="U35" s="7">
        <f t="shared" si="8"/>
        <v>24</v>
      </c>
      <c r="V35" s="5" t="s">
        <v>324</v>
      </c>
      <c r="W35" s="5" t="s">
        <v>106</v>
      </c>
      <c r="X35" s="8">
        <v>32</v>
      </c>
      <c r="Y35" s="7">
        <v>1</v>
      </c>
      <c r="Z35" s="7">
        <f t="shared" si="9"/>
        <v>32</v>
      </c>
      <c r="AA35" s="5" t="s">
        <v>325</v>
      </c>
      <c r="AB35" s="5" t="s">
        <v>106</v>
      </c>
      <c r="AC35" s="8">
        <v>40</v>
      </c>
      <c r="AD35" s="7">
        <v>1</v>
      </c>
      <c r="AE35" s="7">
        <f t="shared" si="10"/>
        <v>40</v>
      </c>
      <c r="AF35" s="8">
        <v>20</v>
      </c>
      <c r="AG35" s="9">
        <f t="shared" si="0"/>
        <v>160</v>
      </c>
      <c r="AH35" s="10">
        <v>0</v>
      </c>
      <c r="AI35" s="8">
        <v>20</v>
      </c>
      <c r="AJ35" s="9">
        <f t="shared" si="1"/>
        <v>320</v>
      </c>
      <c r="AK35" s="10">
        <v>0</v>
      </c>
      <c r="AL35" s="8">
        <v>20</v>
      </c>
      <c r="AM35" s="9">
        <f t="shared" si="2"/>
        <v>480</v>
      </c>
      <c r="AN35" s="10">
        <v>0</v>
      </c>
      <c r="AO35" s="8">
        <v>20</v>
      </c>
      <c r="AP35" s="9">
        <f t="shared" si="3"/>
        <v>640</v>
      </c>
      <c r="AQ35" s="10">
        <v>0</v>
      </c>
      <c r="AR35" s="8">
        <v>20</v>
      </c>
      <c r="AS35" s="9">
        <f t="shared" si="4"/>
        <v>800</v>
      </c>
      <c r="AT35" s="10">
        <v>0</v>
      </c>
      <c r="AU35" s="11">
        <f t="shared" si="5"/>
        <v>2400</v>
      </c>
      <c r="AV35" s="10">
        <f t="shared" si="5"/>
        <v>0</v>
      </c>
      <c r="AW35" s="8" t="s">
        <v>88</v>
      </c>
    </row>
    <row r="36" spans="1:49" ht="92.1" hidden="1" customHeight="1" x14ac:dyDescent="0.25">
      <c r="A36" s="4" t="s">
        <v>254</v>
      </c>
      <c r="B36" s="4" t="s">
        <v>255</v>
      </c>
      <c r="C36" s="8" t="s">
        <v>326</v>
      </c>
      <c r="D36" s="5" t="s">
        <v>327</v>
      </c>
      <c r="E36" s="12" t="s">
        <v>328</v>
      </c>
      <c r="F36" s="5" t="s">
        <v>329</v>
      </c>
      <c r="G36" s="5" t="s">
        <v>330</v>
      </c>
      <c r="H36" s="5" t="s">
        <v>106</v>
      </c>
      <c r="I36" s="8">
        <v>8</v>
      </c>
      <c r="J36" s="7">
        <v>1</v>
      </c>
      <c r="K36" s="7">
        <f t="shared" si="6"/>
        <v>8</v>
      </c>
      <c r="L36" s="5" t="s">
        <v>331</v>
      </c>
      <c r="M36" s="5" t="s">
        <v>106</v>
      </c>
      <c r="N36" s="8">
        <v>16</v>
      </c>
      <c r="O36" s="7">
        <v>1</v>
      </c>
      <c r="P36" s="7">
        <f t="shared" si="7"/>
        <v>16</v>
      </c>
      <c r="Q36" s="5" t="s">
        <v>332</v>
      </c>
      <c r="R36" s="5" t="s">
        <v>106</v>
      </c>
      <c r="S36" s="8">
        <v>24</v>
      </c>
      <c r="T36" s="7">
        <v>1</v>
      </c>
      <c r="U36" s="7">
        <f t="shared" si="8"/>
        <v>24</v>
      </c>
      <c r="V36" s="5" t="s">
        <v>333</v>
      </c>
      <c r="W36" s="5" t="s">
        <v>106</v>
      </c>
      <c r="X36" s="8">
        <v>32</v>
      </c>
      <c r="Y36" s="7">
        <v>1</v>
      </c>
      <c r="Z36" s="7">
        <f t="shared" si="9"/>
        <v>32</v>
      </c>
      <c r="AA36" s="5" t="s">
        <v>334</v>
      </c>
      <c r="AB36" s="5" t="s">
        <v>106</v>
      </c>
      <c r="AC36" s="8">
        <v>40</v>
      </c>
      <c r="AD36" s="7">
        <v>1</v>
      </c>
      <c r="AE36" s="7">
        <f t="shared" si="10"/>
        <v>40</v>
      </c>
      <c r="AF36" s="8">
        <v>20</v>
      </c>
      <c r="AG36" s="9">
        <f t="shared" si="0"/>
        <v>160</v>
      </c>
      <c r="AH36" s="10">
        <v>0</v>
      </c>
      <c r="AI36" s="8">
        <v>20</v>
      </c>
      <c r="AJ36" s="9">
        <f t="shared" si="1"/>
        <v>320</v>
      </c>
      <c r="AK36" s="10">
        <v>0</v>
      </c>
      <c r="AL36" s="8">
        <v>20</v>
      </c>
      <c r="AM36" s="9">
        <f t="shared" si="2"/>
        <v>480</v>
      </c>
      <c r="AN36" s="10">
        <v>0</v>
      </c>
      <c r="AO36" s="8">
        <v>20</v>
      </c>
      <c r="AP36" s="9">
        <f t="shared" si="3"/>
        <v>640</v>
      </c>
      <c r="AQ36" s="10">
        <v>0</v>
      </c>
      <c r="AR36" s="8">
        <v>20</v>
      </c>
      <c r="AS36" s="9">
        <f t="shared" si="4"/>
        <v>800</v>
      </c>
      <c r="AT36" s="10">
        <v>0</v>
      </c>
      <c r="AU36" s="11">
        <f t="shared" si="5"/>
        <v>2400</v>
      </c>
      <c r="AV36" s="10">
        <f t="shared" si="5"/>
        <v>0</v>
      </c>
      <c r="AW36" s="8" t="s">
        <v>88</v>
      </c>
    </row>
    <row r="37" spans="1:49" ht="95.1" hidden="1" customHeight="1" x14ac:dyDescent="0.25">
      <c r="A37" s="4" t="s">
        <v>254</v>
      </c>
      <c r="B37" s="4" t="s">
        <v>255</v>
      </c>
      <c r="C37" s="8" t="s">
        <v>335</v>
      </c>
      <c r="D37" s="5" t="s">
        <v>336</v>
      </c>
      <c r="E37" s="12" t="s">
        <v>337</v>
      </c>
      <c r="F37" s="5" t="s">
        <v>338</v>
      </c>
      <c r="G37" s="5" t="s">
        <v>339</v>
      </c>
      <c r="H37" s="5" t="s">
        <v>106</v>
      </c>
      <c r="I37" s="8">
        <v>8</v>
      </c>
      <c r="J37" s="7">
        <v>1</v>
      </c>
      <c r="K37" s="7">
        <f t="shared" si="6"/>
        <v>8</v>
      </c>
      <c r="L37" s="5" t="s">
        <v>340</v>
      </c>
      <c r="M37" s="5" t="s">
        <v>106</v>
      </c>
      <c r="N37" s="8">
        <v>16</v>
      </c>
      <c r="O37" s="7">
        <v>1</v>
      </c>
      <c r="P37" s="7">
        <f t="shared" si="7"/>
        <v>16</v>
      </c>
      <c r="Q37" s="5" t="s">
        <v>341</v>
      </c>
      <c r="R37" s="5" t="s">
        <v>106</v>
      </c>
      <c r="S37" s="8">
        <v>24</v>
      </c>
      <c r="T37" s="7">
        <v>1</v>
      </c>
      <c r="U37" s="7">
        <f t="shared" si="8"/>
        <v>24</v>
      </c>
      <c r="V37" s="5" t="s">
        <v>342</v>
      </c>
      <c r="W37" s="5" t="s">
        <v>106</v>
      </c>
      <c r="X37" s="8">
        <v>32</v>
      </c>
      <c r="Y37" s="7">
        <v>1</v>
      </c>
      <c r="Z37" s="7">
        <f t="shared" si="9"/>
        <v>32</v>
      </c>
      <c r="AA37" s="5" t="s">
        <v>343</v>
      </c>
      <c r="AB37" s="5" t="s">
        <v>106</v>
      </c>
      <c r="AC37" s="8">
        <v>40</v>
      </c>
      <c r="AD37" s="7">
        <v>1</v>
      </c>
      <c r="AE37" s="7">
        <f t="shared" si="10"/>
        <v>40</v>
      </c>
      <c r="AF37" s="8">
        <v>10</v>
      </c>
      <c r="AG37" s="9">
        <f t="shared" si="0"/>
        <v>80</v>
      </c>
      <c r="AH37" s="10">
        <v>0</v>
      </c>
      <c r="AI37" s="8">
        <v>20</v>
      </c>
      <c r="AJ37" s="9">
        <f t="shared" si="1"/>
        <v>320</v>
      </c>
      <c r="AK37" s="10">
        <v>0</v>
      </c>
      <c r="AL37" s="8">
        <v>20</v>
      </c>
      <c r="AM37" s="9">
        <f t="shared" si="2"/>
        <v>480</v>
      </c>
      <c r="AN37" s="10">
        <v>0</v>
      </c>
      <c r="AO37" s="8">
        <v>20</v>
      </c>
      <c r="AP37" s="9">
        <f t="shared" si="3"/>
        <v>640</v>
      </c>
      <c r="AQ37" s="10">
        <v>0</v>
      </c>
      <c r="AR37" s="8">
        <v>20</v>
      </c>
      <c r="AS37" s="9">
        <f t="shared" si="4"/>
        <v>800</v>
      </c>
      <c r="AT37" s="10">
        <v>0</v>
      </c>
      <c r="AU37" s="11">
        <f t="shared" si="5"/>
        <v>2320</v>
      </c>
      <c r="AV37" s="10">
        <f t="shared" si="5"/>
        <v>0</v>
      </c>
      <c r="AW37" s="8" t="s">
        <v>88</v>
      </c>
    </row>
    <row r="38" spans="1:49" ht="86.65" hidden="1" customHeight="1" x14ac:dyDescent="0.25">
      <c r="A38" s="4" t="s">
        <v>254</v>
      </c>
      <c r="B38" s="4" t="s">
        <v>255</v>
      </c>
      <c r="C38" s="8" t="s">
        <v>344</v>
      </c>
      <c r="D38" s="5" t="s">
        <v>345</v>
      </c>
      <c r="E38" s="12" t="s">
        <v>337</v>
      </c>
      <c r="F38" s="5" t="s">
        <v>338</v>
      </c>
      <c r="G38" s="5" t="s">
        <v>339</v>
      </c>
      <c r="H38" s="5" t="s">
        <v>106</v>
      </c>
      <c r="I38" s="8">
        <v>8</v>
      </c>
      <c r="J38" s="7">
        <v>1</v>
      </c>
      <c r="K38" s="7">
        <f t="shared" si="6"/>
        <v>8</v>
      </c>
      <c r="L38" s="5" t="s">
        <v>340</v>
      </c>
      <c r="M38" s="5" t="s">
        <v>106</v>
      </c>
      <c r="N38" s="8">
        <v>16</v>
      </c>
      <c r="O38" s="7">
        <v>1</v>
      </c>
      <c r="P38" s="7">
        <f t="shared" si="7"/>
        <v>16</v>
      </c>
      <c r="Q38" s="5" t="s">
        <v>341</v>
      </c>
      <c r="R38" s="5" t="s">
        <v>106</v>
      </c>
      <c r="S38" s="8">
        <v>24</v>
      </c>
      <c r="T38" s="7">
        <v>1</v>
      </c>
      <c r="U38" s="7">
        <f t="shared" si="8"/>
        <v>24</v>
      </c>
      <c r="V38" s="5" t="s">
        <v>342</v>
      </c>
      <c r="W38" s="5" t="s">
        <v>106</v>
      </c>
      <c r="X38" s="8">
        <v>32</v>
      </c>
      <c r="Y38" s="7">
        <v>1</v>
      </c>
      <c r="Z38" s="7">
        <f t="shared" si="9"/>
        <v>32</v>
      </c>
      <c r="AA38" s="5" t="s">
        <v>343</v>
      </c>
      <c r="AB38" s="5" t="s">
        <v>106</v>
      </c>
      <c r="AC38" s="8">
        <v>40</v>
      </c>
      <c r="AD38" s="7">
        <v>1</v>
      </c>
      <c r="AE38" s="7">
        <f t="shared" si="10"/>
        <v>40</v>
      </c>
      <c r="AF38" s="8">
        <v>10</v>
      </c>
      <c r="AG38" s="9">
        <f t="shared" si="0"/>
        <v>80</v>
      </c>
      <c r="AH38" s="10">
        <v>0</v>
      </c>
      <c r="AI38" s="8">
        <v>10</v>
      </c>
      <c r="AJ38" s="9">
        <f t="shared" si="1"/>
        <v>160</v>
      </c>
      <c r="AK38" s="10">
        <v>0</v>
      </c>
      <c r="AL38" s="8">
        <v>10</v>
      </c>
      <c r="AM38" s="9">
        <f t="shared" si="2"/>
        <v>240</v>
      </c>
      <c r="AN38" s="10">
        <v>0</v>
      </c>
      <c r="AO38" s="8">
        <v>10</v>
      </c>
      <c r="AP38" s="9">
        <f t="shared" si="3"/>
        <v>320</v>
      </c>
      <c r="AQ38" s="10">
        <v>0</v>
      </c>
      <c r="AR38" s="8">
        <v>10</v>
      </c>
      <c r="AS38" s="9">
        <f t="shared" si="4"/>
        <v>400</v>
      </c>
      <c r="AT38" s="10">
        <v>0</v>
      </c>
      <c r="AU38" s="11">
        <f t="shared" si="5"/>
        <v>1200</v>
      </c>
      <c r="AV38" s="10">
        <f t="shared" si="5"/>
        <v>0</v>
      </c>
      <c r="AW38" s="8" t="s">
        <v>88</v>
      </c>
    </row>
    <row r="39" spans="1:49" ht="88.35" hidden="1" customHeight="1" x14ac:dyDescent="0.25">
      <c r="A39" s="4" t="s">
        <v>254</v>
      </c>
      <c r="B39" s="4" t="s">
        <v>255</v>
      </c>
      <c r="C39" s="8" t="s">
        <v>346</v>
      </c>
      <c r="D39" s="5" t="s">
        <v>347</v>
      </c>
      <c r="E39" s="12" t="s">
        <v>337</v>
      </c>
      <c r="F39" s="5" t="s">
        <v>338</v>
      </c>
      <c r="G39" s="5" t="s">
        <v>348</v>
      </c>
      <c r="H39" s="5" t="s">
        <v>106</v>
      </c>
      <c r="I39" s="8">
        <v>8</v>
      </c>
      <c r="J39" s="7">
        <v>1</v>
      </c>
      <c r="K39" s="7">
        <f t="shared" si="6"/>
        <v>8</v>
      </c>
      <c r="L39" s="5" t="s">
        <v>349</v>
      </c>
      <c r="M39" s="5" t="s">
        <v>106</v>
      </c>
      <c r="N39" s="8">
        <v>16</v>
      </c>
      <c r="O39" s="7">
        <v>1</v>
      </c>
      <c r="P39" s="7">
        <f t="shared" si="7"/>
        <v>16</v>
      </c>
      <c r="Q39" s="5" t="s">
        <v>350</v>
      </c>
      <c r="R39" s="5" t="s">
        <v>106</v>
      </c>
      <c r="S39" s="8">
        <v>24</v>
      </c>
      <c r="T39" s="7">
        <v>1</v>
      </c>
      <c r="U39" s="7">
        <f t="shared" si="8"/>
        <v>24</v>
      </c>
      <c r="V39" s="5" t="s">
        <v>351</v>
      </c>
      <c r="W39" s="5" t="s">
        <v>106</v>
      </c>
      <c r="X39" s="8">
        <v>32</v>
      </c>
      <c r="Y39" s="7">
        <v>1</v>
      </c>
      <c r="Z39" s="7">
        <f t="shared" si="9"/>
        <v>32</v>
      </c>
      <c r="AA39" s="5" t="s">
        <v>352</v>
      </c>
      <c r="AB39" s="5" t="s">
        <v>106</v>
      </c>
      <c r="AC39" s="8">
        <v>40</v>
      </c>
      <c r="AD39" s="7">
        <v>1</v>
      </c>
      <c r="AE39" s="7">
        <f t="shared" si="10"/>
        <v>40</v>
      </c>
      <c r="AF39" s="8">
        <v>10</v>
      </c>
      <c r="AG39" s="9">
        <f t="shared" si="0"/>
        <v>80</v>
      </c>
      <c r="AH39" s="10">
        <v>0</v>
      </c>
      <c r="AI39" s="8">
        <v>10</v>
      </c>
      <c r="AJ39" s="9">
        <f t="shared" si="1"/>
        <v>160</v>
      </c>
      <c r="AK39" s="10">
        <v>0</v>
      </c>
      <c r="AL39" s="8">
        <v>10</v>
      </c>
      <c r="AM39" s="9">
        <f t="shared" si="2"/>
        <v>240</v>
      </c>
      <c r="AN39" s="10">
        <v>0</v>
      </c>
      <c r="AO39" s="8">
        <v>10</v>
      </c>
      <c r="AP39" s="9">
        <f t="shared" si="3"/>
        <v>320</v>
      </c>
      <c r="AQ39" s="10">
        <v>0</v>
      </c>
      <c r="AR39" s="8">
        <v>10</v>
      </c>
      <c r="AS39" s="9">
        <f t="shared" si="4"/>
        <v>400</v>
      </c>
      <c r="AT39" s="10">
        <v>0</v>
      </c>
      <c r="AU39" s="11">
        <f t="shared" si="5"/>
        <v>1200</v>
      </c>
      <c r="AV39" s="10">
        <f t="shared" si="5"/>
        <v>0</v>
      </c>
      <c r="AW39" s="8" t="s">
        <v>88</v>
      </c>
    </row>
    <row r="40" spans="1:49" ht="95.1" hidden="1" customHeight="1" x14ac:dyDescent="0.25">
      <c r="A40" s="4" t="s">
        <v>254</v>
      </c>
      <c r="B40" s="4" t="s">
        <v>255</v>
      </c>
      <c r="C40" s="8" t="s">
        <v>353</v>
      </c>
      <c r="D40" s="5" t="s">
        <v>354</v>
      </c>
      <c r="E40" s="12" t="s">
        <v>355</v>
      </c>
      <c r="F40" s="5" t="s">
        <v>356</v>
      </c>
      <c r="G40" s="5" t="s">
        <v>357</v>
      </c>
      <c r="H40" s="5" t="s">
        <v>106</v>
      </c>
      <c r="I40" s="8">
        <v>8</v>
      </c>
      <c r="J40" s="7">
        <v>1</v>
      </c>
      <c r="K40" s="7">
        <f t="shared" si="6"/>
        <v>8</v>
      </c>
      <c r="L40" s="5" t="s">
        <v>358</v>
      </c>
      <c r="M40" s="5" t="s">
        <v>106</v>
      </c>
      <c r="N40" s="8">
        <v>16</v>
      </c>
      <c r="O40" s="7">
        <v>1</v>
      </c>
      <c r="P40" s="7">
        <f t="shared" si="7"/>
        <v>16</v>
      </c>
      <c r="Q40" s="5" t="s">
        <v>359</v>
      </c>
      <c r="R40" s="5" t="s">
        <v>106</v>
      </c>
      <c r="S40" s="8">
        <v>24</v>
      </c>
      <c r="T40" s="7">
        <v>1</v>
      </c>
      <c r="U40" s="7">
        <f t="shared" si="8"/>
        <v>24</v>
      </c>
      <c r="V40" s="5" t="s">
        <v>360</v>
      </c>
      <c r="W40" s="5" t="s">
        <v>106</v>
      </c>
      <c r="X40" s="8">
        <v>32</v>
      </c>
      <c r="Y40" s="7">
        <v>1</v>
      </c>
      <c r="Z40" s="7">
        <f t="shared" si="9"/>
        <v>32</v>
      </c>
      <c r="AA40" s="5" t="s">
        <v>361</v>
      </c>
      <c r="AB40" s="5" t="s">
        <v>106</v>
      </c>
      <c r="AC40" s="8">
        <v>40</v>
      </c>
      <c r="AD40" s="7">
        <v>1</v>
      </c>
      <c r="AE40" s="7">
        <f t="shared" si="10"/>
        <v>40</v>
      </c>
      <c r="AF40" s="8">
        <v>10</v>
      </c>
      <c r="AG40" s="9">
        <f t="shared" si="0"/>
        <v>80</v>
      </c>
      <c r="AH40" s="10">
        <v>0</v>
      </c>
      <c r="AI40" s="8">
        <v>10</v>
      </c>
      <c r="AJ40" s="9">
        <f t="shared" si="1"/>
        <v>160</v>
      </c>
      <c r="AK40" s="10">
        <v>0</v>
      </c>
      <c r="AL40" s="8">
        <v>10</v>
      </c>
      <c r="AM40" s="9">
        <f t="shared" si="2"/>
        <v>240</v>
      </c>
      <c r="AN40" s="10">
        <v>0</v>
      </c>
      <c r="AO40" s="8">
        <v>10</v>
      </c>
      <c r="AP40" s="9">
        <f t="shared" si="3"/>
        <v>320</v>
      </c>
      <c r="AQ40" s="10">
        <v>0</v>
      </c>
      <c r="AR40" s="8">
        <v>10</v>
      </c>
      <c r="AS40" s="9">
        <f t="shared" si="4"/>
        <v>400</v>
      </c>
      <c r="AT40" s="10">
        <v>0</v>
      </c>
      <c r="AU40" s="11">
        <f t="shared" si="5"/>
        <v>1200</v>
      </c>
      <c r="AV40" s="10">
        <f t="shared" si="5"/>
        <v>0</v>
      </c>
      <c r="AW40" s="8" t="s">
        <v>88</v>
      </c>
    </row>
    <row r="41" spans="1:49" ht="123.75" hidden="1" x14ac:dyDescent="0.25">
      <c r="A41" s="4" t="s">
        <v>254</v>
      </c>
      <c r="B41" s="4" t="s">
        <v>255</v>
      </c>
      <c r="C41" s="8" t="s">
        <v>362</v>
      </c>
      <c r="D41" s="5" t="s">
        <v>363</v>
      </c>
      <c r="E41" s="12" t="s">
        <v>355</v>
      </c>
      <c r="F41" s="5" t="s">
        <v>356</v>
      </c>
      <c r="G41" s="5" t="s">
        <v>364</v>
      </c>
      <c r="H41" s="5" t="s">
        <v>117</v>
      </c>
      <c r="I41" s="8">
        <v>8</v>
      </c>
      <c r="J41" s="7">
        <v>1</v>
      </c>
      <c r="K41" s="7">
        <f t="shared" si="6"/>
        <v>8</v>
      </c>
      <c r="L41" s="5" t="s">
        <v>365</v>
      </c>
      <c r="M41" s="5" t="s">
        <v>117</v>
      </c>
      <c r="N41" s="8">
        <v>16</v>
      </c>
      <c r="O41" s="7">
        <v>1</v>
      </c>
      <c r="P41" s="7">
        <f t="shared" si="7"/>
        <v>16</v>
      </c>
      <c r="Q41" s="5" t="s">
        <v>366</v>
      </c>
      <c r="R41" s="5" t="s">
        <v>117</v>
      </c>
      <c r="S41" s="8">
        <v>24</v>
      </c>
      <c r="T41" s="7">
        <v>1</v>
      </c>
      <c r="U41" s="7">
        <f t="shared" si="8"/>
        <v>24</v>
      </c>
      <c r="V41" s="5" t="s">
        <v>367</v>
      </c>
      <c r="W41" s="5" t="s">
        <v>117</v>
      </c>
      <c r="X41" s="8">
        <v>32</v>
      </c>
      <c r="Y41" s="7">
        <v>1</v>
      </c>
      <c r="Z41" s="7">
        <f t="shared" si="9"/>
        <v>32</v>
      </c>
      <c r="AA41" s="5" t="s">
        <v>368</v>
      </c>
      <c r="AB41" s="5" t="s">
        <v>117</v>
      </c>
      <c r="AC41" s="8">
        <v>40</v>
      </c>
      <c r="AD41" s="7">
        <v>1</v>
      </c>
      <c r="AE41" s="7">
        <f t="shared" si="10"/>
        <v>40</v>
      </c>
      <c r="AF41" s="8">
        <v>10</v>
      </c>
      <c r="AG41" s="9">
        <f t="shared" si="0"/>
        <v>80</v>
      </c>
      <c r="AH41" s="10">
        <v>0</v>
      </c>
      <c r="AI41" s="8">
        <v>10</v>
      </c>
      <c r="AJ41" s="9">
        <f t="shared" si="1"/>
        <v>160</v>
      </c>
      <c r="AK41" s="10">
        <v>0</v>
      </c>
      <c r="AL41" s="8">
        <v>10</v>
      </c>
      <c r="AM41" s="9">
        <f t="shared" si="2"/>
        <v>240</v>
      </c>
      <c r="AN41" s="10">
        <v>0</v>
      </c>
      <c r="AO41" s="8">
        <v>10</v>
      </c>
      <c r="AP41" s="9">
        <f t="shared" si="3"/>
        <v>320</v>
      </c>
      <c r="AQ41" s="10">
        <v>0</v>
      </c>
      <c r="AR41" s="8">
        <v>10</v>
      </c>
      <c r="AS41" s="9">
        <f t="shared" si="4"/>
        <v>400</v>
      </c>
      <c r="AT41" s="10">
        <v>0</v>
      </c>
      <c r="AU41" s="11">
        <f t="shared" si="5"/>
        <v>1200</v>
      </c>
      <c r="AV41" s="10">
        <f t="shared" si="5"/>
        <v>0</v>
      </c>
      <c r="AW41" s="8" t="s">
        <v>88</v>
      </c>
    </row>
    <row r="42" spans="1:49" ht="92.65" hidden="1" customHeight="1" x14ac:dyDescent="0.25">
      <c r="A42" s="4" t="s">
        <v>254</v>
      </c>
      <c r="B42" s="4" t="s">
        <v>255</v>
      </c>
      <c r="C42" s="8" t="s">
        <v>369</v>
      </c>
      <c r="D42" s="5" t="s">
        <v>370</v>
      </c>
      <c r="E42" s="12" t="s">
        <v>371</v>
      </c>
      <c r="F42" s="5" t="s">
        <v>372</v>
      </c>
      <c r="G42" s="5" t="s">
        <v>373</v>
      </c>
      <c r="H42" s="5" t="s">
        <v>117</v>
      </c>
      <c r="I42" s="8">
        <v>2</v>
      </c>
      <c r="J42" s="7">
        <v>1</v>
      </c>
      <c r="K42" s="7">
        <f t="shared" si="6"/>
        <v>2</v>
      </c>
      <c r="L42" s="5" t="s">
        <v>374</v>
      </c>
      <c r="M42" s="5" t="s">
        <v>117</v>
      </c>
      <c r="N42" s="8">
        <v>4</v>
      </c>
      <c r="O42" s="7">
        <v>1</v>
      </c>
      <c r="P42" s="7">
        <f t="shared" si="7"/>
        <v>4</v>
      </c>
      <c r="Q42" s="5" t="s">
        <v>375</v>
      </c>
      <c r="R42" s="5" t="s">
        <v>117</v>
      </c>
      <c r="S42" s="8">
        <v>6</v>
      </c>
      <c r="T42" s="7">
        <v>1</v>
      </c>
      <c r="U42" s="7">
        <f t="shared" si="8"/>
        <v>6</v>
      </c>
      <c r="V42" s="5" t="s">
        <v>376</v>
      </c>
      <c r="W42" s="5" t="s">
        <v>117</v>
      </c>
      <c r="X42" s="8">
        <v>8</v>
      </c>
      <c r="Y42" s="7">
        <v>1</v>
      </c>
      <c r="Z42" s="7">
        <f t="shared" si="9"/>
        <v>8</v>
      </c>
      <c r="AA42" s="5" t="s">
        <v>377</v>
      </c>
      <c r="AB42" s="5" t="s">
        <v>117</v>
      </c>
      <c r="AC42" s="8">
        <v>10</v>
      </c>
      <c r="AD42" s="7">
        <v>1</v>
      </c>
      <c r="AE42" s="7">
        <f t="shared" si="10"/>
        <v>10</v>
      </c>
      <c r="AF42" s="8">
        <v>10</v>
      </c>
      <c r="AG42" s="9">
        <f t="shared" si="0"/>
        <v>20</v>
      </c>
      <c r="AH42" s="10">
        <v>0</v>
      </c>
      <c r="AI42" s="8">
        <v>10</v>
      </c>
      <c r="AJ42" s="9">
        <f t="shared" si="1"/>
        <v>40</v>
      </c>
      <c r="AK42" s="10">
        <v>0</v>
      </c>
      <c r="AL42" s="8">
        <v>6</v>
      </c>
      <c r="AM42" s="9">
        <f t="shared" si="2"/>
        <v>36</v>
      </c>
      <c r="AN42" s="10">
        <v>0</v>
      </c>
      <c r="AO42" s="8">
        <v>6</v>
      </c>
      <c r="AP42" s="9">
        <f t="shared" si="3"/>
        <v>48</v>
      </c>
      <c r="AQ42" s="10">
        <v>0</v>
      </c>
      <c r="AR42" s="8">
        <v>6</v>
      </c>
      <c r="AS42" s="9">
        <f t="shared" si="4"/>
        <v>60</v>
      </c>
      <c r="AT42" s="10">
        <v>0</v>
      </c>
      <c r="AU42" s="11">
        <f t="shared" ref="AU42:AV65" si="11">AG42+AJ42+AM42+AP42+AS42</f>
        <v>204</v>
      </c>
      <c r="AV42" s="10">
        <f t="shared" si="11"/>
        <v>0</v>
      </c>
      <c r="AW42" s="8" t="s">
        <v>88</v>
      </c>
    </row>
    <row r="43" spans="1:49" ht="85.35" hidden="1" customHeight="1" x14ac:dyDescent="0.25">
      <c r="A43" s="4" t="s">
        <v>254</v>
      </c>
      <c r="B43" s="4" t="s">
        <v>255</v>
      </c>
      <c r="C43" s="8" t="s">
        <v>378</v>
      </c>
      <c r="D43" s="5" t="s">
        <v>379</v>
      </c>
      <c r="E43" s="12" t="s">
        <v>380</v>
      </c>
      <c r="F43" s="5" t="s">
        <v>381</v>
      </c>
      <c r="G43" s="5" t="s">
        <v>382</v>
      </c>
      <c r="H43" s="5" t="s">
        <v>117</v>
      </c>
      <c r="I43" s="8">
        <v>8</v>
      </c>
      <c r="J43" s="7">
        <v>1</v>
      </c>
      <c r="K43" s="7">
        <f t="shared" si="6"/>
        <v>8</v>
      </c>
      <c r="L43" s="5" t="s">
        <v>383</v>
      </c>
      <c r="M43" s="5" t="s">
        <v>117</v>
      </c>
      <c r="N43" s="8">
        <v>16</v>
      </c>
      <c r="O43" s="7">
        <v>1</v>
      </c>
      <c r="P43" s="7">
        <f t="shared" si="7"/>
        <v>16</v>
      </c>
      <c r="Q43" s="5" t="s">
        <v>384</v>
      </c>
      <c r="R43" s="5" t="s">
        <v>117</v>
      </c>
      <c r="S43" s="8">
        <v>24</v>
      </c>
      <c r="T43" s="7">
        <v>1</v>
      </c>
      <c r="U43" s="7">
        <f t="shared" si="8"/>
        <v>24</v>
      </c>
      <c r="V43" s="5" t="s">
        <v>385</v>
      </c>
      <c r="W43" s="5" t="s">
        <v>117</v>
      </c>
      <c r="X43" s="8">
        <v>32</v>
      </c>
      <c r="Y43" s="7">
        <v>1</v>
      </c>
      <c r="Z43" s="7">
        <f t="shared" si="9"/>
        <v>32</v>
      </c>
      <c r="AA43" s="5" t="s">
        <v>386</v>
      </c>
      <c r="AB43" s="5" t="s">
        <v>117</v>
      </c>
      <c r="AC43" s="8">
        <v>40</v>
      </c>
      <c r="AD43" s="7">
        <v>1</v>
      </c>
      <c r="AE43" s="7">
        <f t="shared" si="10"/>
        <v>40</v>
      </c>
      <c r="AF43" s="8">
        <v>10</v>
      </c>
      <c r="AG43" s="9">
        <f t="shared" si="0"/>
        <v>80</v>
      </c>
      <c r="AH43" s="10">
        <v>0</v>
      </c>
      <c r="AI43" s="8">
        <v>10</v>
      </c>
      <c r="AJ43" s="9">
        <f t="shared" si="1"/>
        <v>160</v>
      </c>
      <c r="AK43" s="10">
        <v>0</v>
      </c>
      <c r="AL43" s="8">
        <v>10</v>
      </c>
      <c r="AM43" s="9">
        <f t="shared" si="2"/>
        <v>240</v>
      </c>
      <c r="AN43" s="10">
        <v>0</v>
      </c>
      <c r="AO43" s="8">
        <v>10</v>
      </c>
      <c r="AP43" s="9">
        <f t="shared" si="3"/>
        <v>320</v>
      </c>
      <c r="AQ43" s="10">
        <v>0</v>
      </c>
      <c r="AR43" s="8">
        <v>10</v>
      </c>
      <c r="AS43" s="9">
        <f t="shared" si="4"/>
        <v>400</v>
      </c>
      <c r="AT43" s="10">
        <v>0</v>
      </c>
      <c r="AU43" s="11">
        <f t="shared" si="11"/>
        <v>1200</v>
      </c>
      <c r="AV43" s="10">
        <f t="shared" si="11"/>
        <v>0</v>
      </c>
      <c r="AW43" s="8" t="s">
        <v>88</v>
      </c>
    </row>
    <row r="44" spans="1:49" ht="89.65" hidden="1" customHeight="1" x14ac:dyDescent="0.25">
      <c r="A44" s="4" t="s">
        <v>254</v>
      </c>
      <c r="B44" s="4" t="s">
        <v>255</v>
      </c>
      <c r="C44" s="8" t="s">
        <v>387</v>
      </c>
      <c r="D44" s="5" t="s">
        <v>388</v>
      </c>
      <c r="E44" s="12" t="s">
        <v>389</v>
      </c>
      <c r="F44" s="5" t="s">
        <v>390</v>
      </c>
      <c r="G44" s="5" t="s">
        <v>391</v>
      </c>
      <c r="H44" s="5" t="s">
        <v>117</v>
      </c>
      <c r="I44" s="8">
        <v>8</v>
      </c>
      <c r="J44" s="7">
        <v>1</v>
      </c>
      <c r="K44" s="7">
        <f t="shared" si="6"/>
        <v>8</v>
      </c>
      <c r="L44" s="5" t="s">
        <v>392</v>
      </c>
      <c r="M44" s="5" t="s">
        <v>117</v>
      </c>
      <c r="N44" s="8">
        <v>16</v>
      </c>
      <c r="O44" s="7">
        <v>1</v>
      </c>
      <c r="P44" s="7">
        <f t="shared" si="7"/>
        <v>16</v>
      </c>
      <c r="Q44" s="5" t="s">
        <v>393</v>
      </c>
      <c r="R44" s="5" t="s">
        <v>117</v>
      </c>
      <c r="S44" s="8">
        <v>24</v>
      </c>
      <c r="T44" s="7">
        <v>1</v>
      </c>
      <c r="U44" s="7">
        <f t="shared" si="8"/>
        <v>24</v>
      </c>
      <c r="V44" s="5" t="s">
        <v>394</v>
      </c>
      <c r="W44" s="5" t="s">
        <v>117</v>
      </c>
      <c r="X44" s="8">
        <v>32</v>
      </c>
      <c r="Y44" s="7">
        <v>1</v>
      </c>
      <c r="Z44" s="7">
        <f t="shared" si="9"/>
        <v>32</v>
      </c>
      <c r="AA44" s="5" t="s">
        <v>395</v>
      </c>
      <c r="AB44" s="5" t="s">
        <v>117</v>
      </c>
      <c r="AC44" s="8">
        <v>40</v>
      </c>
      <c r="AD44" s="7">
        <v>1</v>
      </c>
      <c r="AE44" s="7">
        <f t="shared" si="10"/>
        <v>40</v>
      </c>
      <c r="AF44" s="8">
        <v>20</v>
      </c>
      <c r="AG44" s="9">
        <f t="shared" si="0"/>
        <v>160</v>
      </c>
      <c r="AH44" s="10">
        <v>0</v>
      </c>
      <c r="AI44" s="8">
        <v>20</v>
      </c>
      <c r="AJ44" s="9">
        <f t="shared" si="1"/>
        <v>320</v>
      </c>
      <c r="AK44" s="10">
        <v>0</v>
      </c>
      <c r="AL44" s="8">
        <v>20</v>
      </c>
      <c r="AM44" s="9">
        <f t="shared" si="2"/>
        <v>480</v>
      </c>
      <c r="AN44" s="10">
        <v>0</v>
      </c>
      <c r="AO44" s="8">
        <v>20</v>
      </c>
      <c r="AP44" s="9">
        <f t="shared" si="3"/>
        <v>640</v>
      </c>
      <c r="AQ44" s="10">
        <v>0</v>
      </c>
      <c r="AR44" s="8">
        <v>20</v>
      </c>
      <c r="AS44" s="9">
        <f t="shared" si="4"/>
        <v>800</v>
      </c>
      <c r="AT44" s="10">
        <v>0</v>
      </c>
      <c r="AU44" s="11">
        <f t="shared" si="11"/>
        <v>2400</v>
      </c>
      <c r="AV44" s="10">
        <f t="shared" si="11"/>
        <v>0</v>
      </c>
      <c r="AW44" s="8" t="s">
        <v>88</v>
      </c>
    </row>
    <row r="45" spans="1:49" ht="90.6" hidden="1" customHeight="1" x14ac:dyDescent="0.25">
      <c r="A45" s="30" t="s">
        <v>396</v>
      </c>
      <c r="B45" s="30" t="s">
        <v>397</v>
      </c>
      <c r="C45" s="31" t="s">
        <v>398</v>
      </c>
      <c r="D45" s="31" t="s">
        <v>399</v>
      </c>
      <c r="E45" s="32" t="s">
        <v>400</v>
      </c>
      <c r="F45" s="33" t="s">
        <v>401</v>
      </c>
      <c r="G45" s="31" t="s">
        <v>402</v>
      </c>
      <c r="H45" s="33" t="s">
        <v>117</v>
      </c>
      <c r="I45" s="34">
        <v>1</v>
      </c>
      <c r="J45" s="35">
        <v>1</v>
      </c>
      <c r="K45" s="35">
        <f t="shared" si="6"/>
        <v>1</v>
      </c>
      <c r="L45" s="31" t="s">
        <v>403</v>
      </c>
      <c r="M45" s="33" t="s">
        <v>117</v>
      </c>
      <c r="N45" s="34">
        <v>2</v>
      </c>
      <c r="O45" s="35">
        <v>1</v>
      </c>
      <c r="P45" s="35">
        <f t="shared" si="7"/>
        <v>2</v>
      </c>
      <c r="Q45" s="31" t="s">
        <v>404</v>
      </c>
      <c r="R45" s="33" t="s">
        <v>117</v>
      </c>
      <c r="S45" s="34">
        <v>3</v>
      </c>
      <c r="T45" s="35">
        <v>1</v>
      </c>
      <c r="U45" s="35">
        <f t="shared" si="8"/>
        <v>3</v>
      </c>
      <c r="V45" s="31" t="s">
        <v>405</v>
      </c>
      <c r="W45" s="33" t="s">
        <v>117</v>
      </c>
      <c r="X45" s="34">
        <v>5</v>
      </c>
      <c r="Y45" s="35">
        <v>1</v>
      </c>
      <c r="Z45" s="35">
        <f t="shared" si="9"/>
        <v>5</v>
      </c>
      <c r="AA45" s="36" t="s">
        <v>119</v>
      </c>
      <c r="AB45" s="37" t="s">
        <v>120</v>
      </c>
      <c r="AC45" s="35">
        <v>0</v>
      </c>
      <c r="AD45" s="35">
        <v>1</v>
      </c>
      <c r="AE45" s="35">
        <f t="shared" si="10"/>
        <v>0</v>
      </c>
      <c r="AF45" s="31">
        <v>4</v>
      </c>
      <c r="AG45" s="36">
        <f t="shared" si="0"/>
        <v>4</v>
      </c>
      <c r="AH45" s="38">
        <v>0</v>
      </c>
      <c r="AI45" s="31">
        <v>4</v>
      </c>
      <c r="AJ45" s="36">
        <f t="shared" si="1"/>
        <v>8</v>
      </c>
      <c r="AK45" s="38">
        <v>0</v>
      </c>
      <c r="AL45" s="31">
        <v>4</v>
      </c>
      <c r="AM45" s="36">
        <f t="shared" si="2"/>
        <v>12</v>
      </c>
      <c r="AN45" s="38">
        <v>0</v>
      </c>
      <c r="AO45" s="31">
        <v>4</v>
      </c>
      <c r="AP45" s="36">
        <f t="shared" si="3"/>
        <v>20</v>
      </c>
      <c r="AQ45" s="38">
        <v>0</v>
      </c>
      <c r="AR45" s="36">
        <v>0</v>
      </c>
      <c r="AS45" s="36">
        <f t="shared" si="4"/>
        <v>0</v>
      </c>
      <c r="AT45" s="38">
        <v>0</v>
      </c>
      <c r="AU45" s="39">
        <f t="shared" si="11"/>
        <v>44</v>
      </c>
      <c r="AV45" s="38">
        <f t="shared" si="11"/>
        <v>0</v>
      </c>
      <c r="AW45" s="31" t="s">
        <v>88</v>
      </c>
    </row>
    <row r="46" spans="1:49" ht="87.6" hidden="1" customHeight="1" x14ac:dyDescent="0.25">
      <c r="A46" s="4" t="s">
        <v>396</v>
      </c>
      <c r="B46" s="4" t="s">
        <v>397</v>
      </c>
      <c r="C46" s="8" t="s">
        <v>406</v>
      </c>
      <c r="D46" s="8" t="s">
        <v>407</v>
      </c>
      <c r="E46" s="12" t="s">
        <v>400</v>
      </c>
      <c r="F46" s="5" t="s">
        <v>401</v>
      </c>
      <c r="G46" s="8" t="s">
        <v>408</v>
      </c>
      <c r="H46" s="5" t="s">
        <v>117</v>
      </c>
      <c r="I46" s="6">
        <v>1</v>
      </c>
      <c r="J46" s="7">
        <v>1</v>
      </c>
      <c r="K46" s="7">
        <f t="shared" si="6"/>
        <v>1</v>
      </c>
      <c r="L46" s="8" t="s">
        <v>409</v>
      </c>
      <c r="M46" s="5" t="s">
        <v>117</v>
      </c>
      <c r="N46" s="6">
        <v>2</v>
      </c>
      <c r="O46" s="7">
        <v>1</v>
      </c>
      <c r="P46" s="7">
        <f t="shared" si="7"/>
        <v>2</v>
      </c>
      <c r="Q46" s="8" t="s">
        <v>410</v>
      </c>
      <c r="R46" s="5" t="s">
        <v>117</v>
      </c>
      <c r="S46" s="6">
        <v>4</v>
      </c>
      <c r="T46" s="7">
        <v>1</v>
      </c>
      <c r="U46" s="7">
        <f t="shared" si="8"/>
        <v>4</v>
      </c>
      <c r="V46" s="8" t="s">
        <v>411</v>
      </c>
      <c r="W46" s="5" t="s">
        <v>117</v>
      </c>
      <c r="X46" s="6">
        <v>6</v>
      </c>
      <c r="Y46" s="7">
        <v>1</v>
      </c>
      <c r="Z46" s="7">
        <f t="shared" si="9"/>
        <v>6</v>
      </c>
      <c r="AA46" s="9" t="s">
        <v>119</v>
      </c>
      <c r="AB46" s="13" t="s">
        <v>120</v>
      </c>
      <c r="AC46" s="7">
        <v>0</v>
      </c>
      <c r="AD46" s="7">
        <v>1</v>
      </c>
      <c r="AE46" s="7">
        <f t="shared" si="10"/>
        <v>0</v>
      </c>
      <c r="AF46" s="8">
        <v>4</v>
      </c>
      <c r="AG46" s="9">
        <f t="shared" si="0"/>
        <v>4</v>
      </c>
      <c r="AH46" s="10">
        <v>0</v>
      </c>
      <c r="AI46" s="8">
        <v>4</v>
      </c>
      <c r="AJ46" s="9">
        <f t="shared" si="1"/>
        <v>8</v>
      </c>
      <c r="AK46" s="10">
        <v>0</v>
      </c>
      <c r="AL46" s="8">
        <v>4</v>
      </c>
      <c r="AM46" s="9">
        <f t="shared" si="2"/>
        <v>16</v>
      </c>
      <c r="AN46" s="10">
        <v>0</v>
      </c>
      <c r="AO46" s="8">
        <v>4</v>
      </c>
      <c r="AP46" s="9">
        <f t="shared" si="3"/>
        <v>24</v>
      </c>
      <c r="AQ46" s="10">
        <v>0</v>
      </c>
      <c r="AR46" s="9">
        <v>0</v>
      </c>
      <c r="AS46" s="9">
        <f t="shared" si="4"/>
        <v>0</v>
      </c>
      <c r="AT46" s="10">
        <v>0</v>
      </c>
      <c r="AU46" s="11">
        <f t="shared" si="11"/>
        <v>52</v>
      </c>
      <c r="AV46" s="10">
        <f t="shared" si="11"/>
        <v>0</v>
      </c>
      <c r="AW46" s="8" t="s">
        <v>88</v>
      </c>
    </row>
    <row r="47" spans="1:49" ht="92.1" hidden="1" customHeight="1" x14ac:dyDescent="0.25">
      <c r="A47" s="4" t="s">
        <v>396</v>
      </c>
      <c r="B47" s="4" t="s">
        <v>397</v>
      </c>
      <c r="C47" s="8" t="s">
        <v>412</v>
      </c>
      <c r="D47" s="8" t="s">
        <v>413</v>
      </c>
      <c r="E47" s="12" t="s">
        <v>414</v>
      </c>
      <c r="F47" s="5" t="s">
        <v>415</v>
      </c>
      <c r="G47" s="8" t="s">
        <v>416</v>
      </c>
      <c r="H47" s="5" t="s">
        <v>117</v>
      </c>
      <c r="I47" s="6">
        <v>0.5</v>
      </c>
      <c r="J47" s="7">
        <v>1</v>
      </c>
      <c r="K47" s="7">
        <f t="shared" si="6"/>
        <v>0.5</v>
      </c>
      <c r="L47" s="8" t="s">
        <v>417</v>
      </c>
      <c r="M47" s="5" t="s">
        <v>117</v>
      </c>
      <c r="N47" s="6">
        <v>1</v>
      </c>
      <c r="O47" s="7">
        <v>1</v>
      </c>
      <c r="P47" s="7">
        <f t="shared" si="7"/>
        <v>1</v>
      </c>
      <c r="Q47" s="8" t="s">
        <v>418</v>
      </c>
      <c r="R47" s="5" t="s">
        <v>117</v>
      </c>
      <c r="S47" s="6">
        <v>2</v>
      </c>
      <c r="T47" s="7">
        <v>1</v>
      </c>
      <c r="U47" s="7">
        <f t="shared" si="8"/>
        <v>2</v>
      </c>
      <c r="V47" s="8" t="s">
        <v>419</v>
      </c>
      <c r="W47" s="5" t="s">
        <v>117</v>
      </c>
      <c r="X47" s="6">
        <v>3</v>
      </c>
      <c r="Y47" s="7">
        <v>1</v>
      </c>
      <c r="Z47" s="7">
        <f t="shared" si="9"/>
        <v>3</v>
      </c>
      <c r="AA47" s="8" t="s">
        <v>420</v>
      </c>
      <c r="AB47" s="5" t="s">
        <v>117</v>
      </c>
      <c r="AC47" s="6">
        <v>4</v>
      </c>
      <c r="AD47" s="7">
        <v>1</v>
      </c>
      <c r="AE47" s="7">
        <f t="shared" si="10"/>
        <v>4</v>
      </c>
      <c r="AF47" s="8">
        <v>4</v>
      </c>
      <c r="AG47" s="9">
        <f t="shared" si="0"/>
        <v>2</v>
      </c>
      <c r="AH47" s="10">
        <v>0</v>
      </c>
      <c r="AI47" s="8">
        <v>4</v>
      </c>
      <c r="AJ47" s="9">
        <f t="shared" si="1"/>
        <v>4</v>
      </c>
      <c r="AK47" s="10">
        <v>0</v>
      </c>
      <c r="AL47" s="8">
        <v>4</v>
      </c>
      <c r="AM47" s="9">
        <f t="shared" si="2"/>
        <v>8</v>
      </c>
      <c r="AN47" s="10">
        <v>0</v>
      </c>
      <c r="AO47" s="8">
        <v>4</v>
      </c>
      <c r="AP47" s="9">
        <f t="shared" si="3"/>
        <v>12</v>
      </c>
      <c r="AQ47" s="10">
        <v>0</v>
      </c>
      <c r="AR47" s="8">
        <v>4</v>
      </c>
      <c r="AS47" s="9">
        <f t="shared" si="4"/>
        <v>16</v>
      </c>
      <c r="AT47" s="10">
        <v>0</v>
      </c>
      <c r="AU47" s="11">
        <f t="shared" si="11"/>
        <v>42</v>
      </c>
      <c r="AV47" s="10">
        <f t="shared" si="11"/>
        <v>0</v>
      </c>
      <c r="AW47" s="8" t="s">
        <v>88</v>
      </c>
    </row>
    <row r="48" spans="1:49" ht="89.65" hidden="1" customHeight="1" x14ac:dyDescent="0.25">
      <c r="A48" s="4" t="s">
        <v>396</v>
      </c>
      <c r="B48" s="4" t="s">
        <v>397</v>
      </c>
      <c r="C48" s="8" t="s">
        <v>421</v>
      </c>
      <c r="D48" s="8" t="s">
        <v>422</v>
      </c>
      <c r="E48" s="12" t="s">
        <v>423</v>
      </c>
      <c r="F48" s="5" t="s">
        <v>424</v>
      </c>
      <c r="G48" s="8" t="s">
        <v>425</v>
      </c>
      <c r="H48" s="5" t="s">
        <v>117</v>
      </c>
      <c r="I48" s="6">
        <v>0.5</v>
      </c>
      <c r="J48" s="7">
        <v>1</v>
      </c>
      <c r="K48" s="7">
        <f t="shared" si="6"/>
        <v>0.5</v>
      </c>
      <c r="L48" s="8" t="s">
        <v>426</v>
      </c>
      <c r="M48" s="5" t="s">
        <v>117</v>
      </c>
      <c r="N48" s="6">
        <v>1</v>
      </c>
      <c r="O48" s="7">
        <v>1</v>
      </c>
      <c r="P48" s="7">
        <f t="shared" si="7"/>
        <v>1</v>
      </c>
      <c r="Q48" s="8" t="s">
        <v>427</v>
      </c>
      <c r="R48" s="5" t="s">
        <v>117</v>
      </c>
      <c r="S48" s="6">
        <v>2</v>
      </c>
      <c r="T48" s="7">
        <v>1</v>
      </c>
      <c r="U48" s="7">
        <f t="shared" si="8"/>
        <v>2</v>
      </c>
      <c r="V48" s="8" t="s">
        <v>428</v>
      </c>
      <c r="W48" s="5" t="s">
        <v>117</v>
      </c>
      <c r="X48" s="6">
        <v>3</v>
      </c>
      <c r="Y48" s="7">
        <v>1</v>
      </c>
      <c r="Z48" s="7">
        <f t="shared" si="9"/>
        <v>3</v>
      </c>
      <c r="AA48" s="8" t="s">
        <v>429</v>
      </c>
      <c r="AB48" s="5" t="s">
        <v>117</v>
      </c>
      <c r="AC48" s="6">
        <v>4</v>
      </c>
      <c r="AD48" s="7">
        <v>1</v>
      </c>
      <c r="AE48" s="7">
        <f t="shared" si="10"/>
        <v>4</v>
      </c>
      <c r="AF48" s="8">
        <v>4</v>
      </c>
      <c r="AG48" s="9">
        <f t="shared" si="0"/>
        <v>2</v>
      </c>
      <c r="AH48" s="10">
        <v>0</v>
      </c>
      <c r="AI48" s="8">
        <v>4</v>
      </c>
      <c r="AJ48" s="9">
        <f t="shared" si="1"/>
        <v>4</v>
      </c>
      <c r="AK48" s="10">
        <v>0</v>
      </c>
      <c r="AL48" s="8">
        <v>4</v>
      </c>
      <c r="AM48" s="9">
        <f t="shared" si="2"/>
        <v>8</v>
      </c>
      <c r="AN48" s="10">
        <v>0</v>
      </c>
      <c r="AO48" s="8">
        <v>4</v>
      </c>
      <c r="AP48" s="9">
        <f t="shared" si="3"/>
        <v>12</v>
      </c>
      <c r="AQ48" s="10">
        <v>0</v>
      </c>
      <c r="AR48" s="8">
        <v>4</v>
      </c>
      <c r="AS48" s="9">
        <f t="shared" si="4"/>
        <v>16</v>
      </c>
      <c r="AT48" s="10">
        <v>0</v>
      </c>
      <c r="AU48" s="11">
        <f t="shared" si="11"/>
        <v>42</v>
      </c>
      <c r="AV48" s="10">
        <f t="shared" si="11"/>
        <v>0</v>
      </c>
      <c r="AW48" s="8" t="s">
        <v>88</v>
      </c>
    </row>
    <row r="49" spans="1:50" ht="92.1" hidden="1" customHeight="1" x14ac:dyDescent="0.25">
      <c r="A49" s="4" t="s">
        <v>396</v>
      </c>
      <c r="B49" s="4" t="s">
        <v>397</v>
      </c>
      <c r="C49" s="8" t="s">
        <v>430</v>
      </c>
      <c r="D49" s="8" t="s">
        <v>431</v>
      </c>
      <c r="E49" s="12" t="s">
        <v>432</v>
      </c>
      <c r="F49" s="5" t="s">
        <v>433</v>
      </c>
      <c r="G49" s="8" t="s">
        <v>434</v>
      </c>
      <c r="H49" s="5" t="s">
        <v>117</v>
      </c>
      <c r="I49" s="6">
        <v>0.5</v>
      </c>
      <c r="J49" s="7">
        <v>1</v>
      </c>
      <c r="K49" s="7">
        <f t="shared" si="6"/>
        <v>0.5</v>
      </c>
      <c r="L49" s="8" t="s">
        <v>435</v>
      </c>
      <c r="M49" s="5" t="s">
        <v>117</v>
      </c>
      <c r="N49" s="6">
        <v>1</v>
      </c>
      <c r="O49" s="7">
        <v>1</v>
      </c>
      <c r="P49" s="7">
        <f t="shared" si="7"/>
        <v>1</v>
      </c>
      <c r="Q49" s="8" t="s">
        <v>436</v>
      </c>
      <c r="R49" s="5" t="s">
        <v>117</v>
      </c>
      <c r="S49" s="6">
        <v>2</v>
      </c>
      <c r="T49" s="7">
        <v>1</v>
      </c>
      <c r="U49" s="7">
        <f t="shared" si="8"/>
        <v>2</v>
      </c>
      <c r="V49" s="8" t="s">
        <v>437</v>
      </c>
      <c r="W49" s="5" t="s">
        <v>117</v>
      </c>
      <c r="X49" s="6">
        <v>3</v>
      </c>
      <c r="Y49" s="7">
        <v>1</v>
      </c>
      <c r="Z49" s="7">
        <f t="shared" si="9"/>
        <v>3</v>
      </c>
      <c r="AA49" s="8" t="s">
        <v>438</v>
      </c>
      <c r="AB49" s="5" t="s">
        <v>117</v>
      </c>
      <c r="AC49" s="6">
        <v>4</v>
      </c>
      <c r="AD49" s="7">
        <v>1</v>
      </c>
      <c r="AE49" s="7">
        <f t="shared" si="10"/>
        <v>4</v>
      </c>
      <c r="AF49" s="8">
        <v>4</v>
      </c>
      <c r="AG49" s="9">
        <f t="shared" si="0"/>
        <v>2</v>
      </c>
      <c r="AH49" s="10">
        <v>0</v>
      </c>
      <c r="AI49" s="8">
        <v>4</v>
      </c>
      <c r="AJ49" s="9">
        <f t="shared" si="1"/>
        <v>4</v>
      </c>
      <c r="AK49" s="10">
        <v>0</v>
      </c>
      <c r="AL49" s="8">
        <v>4</v>
      </c>
      <c r="AM49" s="9">
        <f t="shared" si="2"/>
        <v>8</v>
      </c>
      <c r="AN49" s="10">
        <v>0</v>
      </c>
      <c r="AO49" s="8">
        <v>4</v>
      </c>
      <c r="AP49" s="9">
        <f t="shared" si="3"/>
        <v>12</v>
      </c>
      <c r="AQ49" s="10">
        <v>0</v>
      </c>
      <c r="AR49" s="8">
        <v>4</v>
      </c>
      <c r="AS49" s="9">
        <f t="shared" si="4"/>
        <v>16</v>
      </c>
      <c r="AT49" s="10">
        <v>0</v>
      </c>
      <c r="AU49" s="11">
        <f t="shared" si="11"/>
        <v>42</v>
      </c>
      <c r="AV49" s="10">
        <f t="shared" si="11"/>
        <v>0</v>
      </c>
      <c r="AW49" s="8" t="s">
        <v>88</v>
      </c>
    </row>
    <row r="50" spans="1:50" ht="88.35" hidden="1" customHeight="1" x14ac:dyDescent="0.25">
      <c r="A50" s="4" t="s">
        <v>396</v>
      </c>
      <c r="B50" s="4" t="s">
        <v>397</v>
      </c>
      <c r="C50" s="8" t="s">
        <v>439</v>
      </c>
      <c r="D50" s="8" t="s">
        <v>440</v>
      </c>
      <c r="E50" s="12" t="s">
        <v>441</v>
      </c>
      <c r="F50" s="5" t="s">
        <v>442</v>
      </c>
      <c r="G50" s="8" t="s">
        <v>443</v>
      </c>
      <c r="H50" s="5" t="s">
        <v>117</v>
      </c>
      <c r="I50" s="6">
        <v>0.5</v>
      </c>
      <c r="J50" s="7">
        <v>1</v>
      </c>
      <c r="K50" s="7">
        <f t="shared" si="6"/>
        <v>0.5</v>
      </c>
      <c r="L50" s="9" t="s">
        <v>119</v>
      </c>
      <c r="M50" s="13" t="s">
        <v>120</v>
      </c>
      <c r="N50" s="7">
        <v>0</v>
      </c>
      <c r="O50" s="7">
        <v>1</v>
      </c>
      <c r="P50" s="7">
        <f t="shared" si="7"/>
        <v>0</v>
      </c>
      <c r="Q50" s="9" t="s">
        <v>119</v>
      </c>
      <c r="R50" s="13" t="s">
        <v>120</v>
      </c>
      <c r="S50" s="7">
        <v>0</v>
      </c>
      <c r="T50" s="7">
        <v>1</v>
      </c>
      <c r="U50" s="7">
        <f t="shared" si="8"/>
        <v>0</v>
      </c>
      <c r="V50" s="9" t="s">
        <v>119</v>
      </c>
      <c r="W50" s="13" t="s">
        <v>120</v>
      </c>
      <c r="X50" s="7">
        <v>0</v>
      </c>
      <c r="Y50" s="7">
        <v>1</v>
      </c>
      <c r="Z50" s="7">
        <f t="shared" si="9"/>
        <v>0</v>
      </c>
      <c r="AA50" s="9" t="s">
        <v>119</v>
      </c>
      <c r="AB50" s="13" t="s">
        <v>120</v>
      </c>
      <c r="AC50" s="7">
        <v>0</v>
      </c>
      <c r="AD50" s="7">
        <v>1</v>
      </c>
      <c r="AE50" s="7">
        <f t="shared" si="10"/>
        <v>0</v>
      </c>
      <c r="AF50" s="8">
        <v>4</v>
      </c>
      <c r="AG50" s="9">
        <f t="shared" si="0"/>
        <v>2</v>
      </c>
      <c r="AH50" s="10">
        <v>0</v>
      </c>
      <c r="AI50" s="8">
        <v>4</v>
      </c>
      <c r="AJ50" s="9">
        <f t="shared" si="1"/>
        <v>0</v>
      </c>
      <c r="AK50" s="10">
        <v>0</v>
      </c>
      <c r="AL50" s="9">
        <v>0</v>
      </c>
      <c r="AM50" s="9">
        <f t="shared" si="2"/>
        <v>0</v>
      </c>
      <c r="AN50" s="10">
        <v>0</v>
      </c>
      <c r="AO50" s="9">
        <v>0</v>
      </c>
      <c r="AP50" s="9">
        <f t="shared" si="3"/>
        <v>0</v>
      </c>
      <c r="AQ50" s="10">
        <v>0</v>
      </c>
      <c r="AR50" s="9">
        <v>0</v>
      </c>
      <c r="AS50" s="9">
        <f t="shared" si="4"/>
        <v>0</v>
      </c>
      <c r="AT50" s="10">
        <v>0</v>
      </c>
      <c r="AU50" s="11">
        <f t="shared" si="11"/>
        <v>2</v>
      </c>
      <c r="AV50" s="10">
        <f t="shared" si="11"/>
        <v>0</v>
      </c>
      <c r="AW50" s="8" t="s">
        <v>88</v>
      </c>
    </row>
    <row r="51" spans="1:50" ht="89.65" hidden="1" customHeight="1" x14ac:dyDescent="0.25">
      <c r="A51" s="4" t="s">
        <v>396</v>
      </c>
      <c r="B51" s="4" t="s">
        <v>397</v>
      </c>
      <c r="C51" s="8" t="s">
        <v>444</v>
      </c>
      <c r="D51" s="5" t="s">
        <v>445</v>
      </c>
      <c r="E51" s="12" t="s">
        <v>446</v>
      </c>
      <c r="F51" s="5" t="s">
        <v>447</v>
      </c>
      <c r="G51" s="8" t="s">
        <v>448</v>
      </c>
      <c r="H51" s="5" t="s">
        <v>117</v>
      </c>
      <c r="I51" s="6">
        <v>2</v>
      </c>
      <c r="J51" s="7">
        <v>1</v>
      </c>
      <c r="K51" s="7">
        <f t="shared" si="6"/>
        <v>2</v>
      </c>
      <c r="L51" s="8" t="s">
        <v>449</v>
      </c>
      <c r="M51" s="5" t="s">
        <v>117</v>
      </c>
      <c r="N51" s="6">
        <v>4</v>
      </c>
      <c r="O51" s="7">
        <v>1</v>
      </c>
      <c r="P51" s="7">
        <f t="shared" si="7"/>
        <v>4</v>
      </c>
      <c r="Q51" s="8" t="s">
        <v>450</v>
      </c>
      <c r="R51" s="5" t="s">
        <v>117</v>
      </c>
      <c r="S51" s="6">
        <v>6</v>
      </c>
      <c r="T51" s="7">
        <v>1</v>
      </c>
      <c r="U51" s="7">
        <f t="shared" si="8"/>
        <v>6</v>
      </c>
      <c r="V51" s="8" t="s">
        <v>451</v>
      </c>
      <c r="W51" s="5" t="s">
        <v>117</v>
      </c>
      <c r="X51" s="6">
        <v>8</v>
      </c>
      <c r="Y51" s="7">
        <v>1</v>
      </c>
      <c r="Z51" s="7">
        <f t="shared" si="9"/>
        <v>8</v>
      </c>
      <c r="AA51" s="9" t="s">
        <v>119</v>
      </c>
      <c r="AB51" s="13" t="s">
        <v>120</v>
      </c>
      <c r="AC51" s="7">
        <v>0</v>
      </c>
      <c r="AD51" s="7">
        <v>1</v>
      </c>
      <c r="AE51" s="7">
        <f t="shared" si="10"/>
        <v>0</v>
      </c>
      <c r="AF51" s="8">
        <v>4</v>
      </c>
      <c r="AG51" s="9">
        <f t="shared" si="0"/>
        <v>8</v>
      </c>
      <c r="AH51" s="10">
        <v>0</v>
      </c>
      <c r="AI51" s="8">
        <v>4</v>
      </c>
      <c r="AJ51" s="9">
        <f t="shared" si="1"/>
        <v>16</v>
      </c>
      <c r="AK51" s="10">
        <v>0</v>
      </c>
      <c r="AL51" s="8">
        <v>4</v>
      </c>
      <c r="AM51" s="9">
        <f t="shared" si="2"/>
        <v>24</v>
      </c>
      <c r="AN51" s="10">
        <v>0</v>
      </c>
      <c r="AO51" s="8">
        <v>4</v>
      </c>
      <c r="AP51" s="9">
        <f t="shared" si="3"/>
        <v>32</v>
      </c>
      <c r="AQ51" s="10">
        <v>0</v>
      </c>
      <c r="AR51" s="9">
        <v>0</v>
      </c>
      <c r="AS51" s="9">
        <f t="shared" si="4"/>
        <v>0</v>
      </c>
      <c r="AT51" s="10">
        <v>0</v>
      </c>
      <c r="AU51" s="11">
        <f t="shared" si="11"/>
        <v>80</v>
      </c>
      <c r="AV51" s="10">
        <f t="shared" si="11"/>
        <v>0</v>
      </c>
      <c r="AW51" s="8" t="s">
        <v>88</v>
      </c>
    </row>
    <row r="52" spans="1:50" ht="94.35" hidden="1" customHeight="1" x14ac:dyDescent="0.25">
      <c r="A52" s="4" t="s">
        <v>396</v>
      </c>
      <c r="B52" s="4" t="s">
        <v>397</v>
      </c>
      <c r="C52" s="8" t="s">
        <v>452</v>
      </c>
      <c r="D52" s="5" t="s">
        <v>453</v>
      </c>
      <c r="E52" s="12" t="s">
        <v>454</v>
      </c>
      <c r="F52" s="5" t="s">
        <v>455</v>
      </c>
      <c r="G52" s="8" t="s">
        <v>456</v>
      </c>
      <c r="H52" s="5" t="s">
        <v>117</v>
      </c>
      <c r="I52" s="6">
        <v>2</v>
      </c>
      <c r="J52" s="7">
        <v>1</v>
      </c>
      <c r="K52" s="7">
        <f t="shared" si="6"/>
        <v>2</v>
      </c>
      <c r="L52" s="8" t="s">
        <v>457</v>
      </c>
      <c r="M52" s="5" t="s">
        <v>117</v>
      </c>
      <c r="N52" s="6">
        <v>4</v>
      </c>
      <c r="O52" s="7">
        <v>1</v>
      </c>
      <c r="P52" s="7">
        <f t="shared" si="7"/>
        <v>4</v>
      </c>
      <c r="Q52" s="8" t="s">
        <v>458</v>
      </c>
      <c r="R52" s="5" t="s">
        <v>117</v>
      </c>
      <c r="S52" s="6">
        <v>6</v>
      </c>
      <c r="T52" s="7">
        <v>1</v>
      </c>
      <c r="U52" s="7">
        <f t="shared" si="8"/>
        <v>6</v>
      </c>
      <c r="V52" s="8" t="s">
        <v>459</v>
      </c>
      <c r="W52" s="5" t="s">
        <v>117</v>
      </c>
      <c r="X52" s="6">
        <v>8</v>
      </c>
      <c r="Y52" s="7">
        <v>1</v>
      </c>
      <c r="Z52" s="7">
        <f t="shared" si="9"/>
        <v>8</v>
      </c>
      <c r="AA52" s="9" t="s">
        <v>119</v>
      </c>
      <c r="AB52" s="13" t="s">
        <v>120</v>
      </c>
      <c r="AC52" s="7">
        <v>0</v>
      </c>
      <c r="AD52" s="7">
        <v>1</v>
      </c>
      <c r="AE52" s="7">
        <f t="shared" si="10"/>
        <v>0</v>
      </c>
      <c r="AF52" s="8">
        <v>4</v>
      </c>
      <c r="AG52" s="9">
        <f t="shared" si="0"/>
        <v>8</v>
      </c>
      <c r="AH52" s="10">
        <v>0</v>
      </c>
      <c r="AI52" s="8">
        <v>4</v>
      </c>
      <c r="AJ52" s="9">
        <f t="shared" si="1"/>
        <v>16</v>
      </c>
      <c r="AK52" s="10">
        <v>0</v>
      </c>
      <c r="AL52" s="8">
        <v>4</v>
      </c>
      <c r="AM52" s="9">
        <f t="shared" si="2"/>
        <v>24</v>
      </c>
      <c r="AN52" s="10">
        <v>0</v>
      </c>
      <c r="AO52" s="8">
        <v>4</v>
      </c>
      <c r="AP52" s="9">
        <f t="shared" si="3"/>
        <v>32</v>
      </c>
      <c r="AQ52" s="10">
        <v>0</v>
      </c>
      <c r="AR52" s="9">
        <v>0</v>
      </c>
      <c r="AS52" s="9">
        <f t="shared" si="4"/>
        <v>0</v>
      </c>
      <c r="AT52" s="10">
        <v>0</v>
      </c>
      <c r="AU52" s="11">
        <f t="shared" si="11"/>
        <v>80</v>
      </c>
      <c r="AV52" s="10">
        <f t="shared" si="11"/>
        <v>0</v>
      </c>
      <c r="AW52" s="8" t="s">
        <v>88</v>
      </c>
    </row>
    <row r="53" spans="1:50" ht="92.65" hidden="1" customHeight="1" x14ac:dyDescent="0.25">
      <c r="A53" s="4" t="s">
        <v>396</v>
      </c>
      <c r="B53" s="4" t="s">
        <v>397</v>
      </c>
      <c r="C53" s="8" t="s">
        <v>460</v>
      </c>
      <c r="D53" s="5" t="s">
        <v>461</v>
      </c>
      <c r="E53" s="12" t="s">
        <v>462</v>
      </c>
      <c r="F53" s="5" t="s">
        <v>463</v>
      </c>
      <c r="G53" s="8" t="s">
        <v>464</v>
      </c>
      <c r="H53" s="5" t="s">
        <v>117</v>
      </c>
      <c r="I53" s="6">
        <v>0.5</v>
      </c>
      <c r="J53" s="7">
        <v>1</v>
      </c>
      <c r="K53" s="7">
        <f t="shared" si="6"/>
        <v>0.5</v>
      </c>
      <c r="L53" s="8" t="s">
        <v>465</v>
      </c>
      <c r="M53" s="5" t="s">
        <v>117</v>
      </c>
      <c r="N53" s="6">
        <v>1</v>
      </c>
      <c r="O53" s="7">
        <v>1</v>
      </c>
      <c r="P53" s="7">
        <f t="shared" si="7"/>
        <v>1</v>
      </c>
      <c r="Q53" s="9" t="s">
        <v>119</v>
      </c>
      <c r="R53" s="13" t="s">
        <v>120</v>
      </c>
      <c r="S53" s="7">
        <v>0</v>
      </c>
      <c r="T53" s="7">
        <v>1</v>
      </c>
      <c r="U53" s="7">
        <f t="shared" si="8"/>
        <v>0</v>
      </c>
      <c r="V53" s="9" t="s">
        <v>119</v>
      </c>
      <c r="W53" s="13" t="s">
        <v>120</v>
      </c>
      <c r="X53" s="7">
        <v>0</v>
      </c>
      <c r="Y53" s="7">
        <v>1</v>
      </c>
      <c r="Z53" s="7">
        <f t="shared" si="9"/>
        <v>0</v>
      </c>
      <c r="AA53" s="9" t="s">
        <v>119</v>
      </c>
      <c r="AB53" s="13" t="s">
        <v>120</v>
      </c>
      <c r="AC53" s="7">
        <v>0</v>
      </c>
      <c r="AD53" s="7">
        <v>1</v>
      </c>
      <c r="AE53" s="7">
        <f t="shared" si="10"/>
        <v>0</v>
      </c>
      <c r="AF53" s="8">
        <v>4</v>
      </c>
      <c r="AG53" s="9">
        <f t="shared" si="0"/>
        <v>2</v>
      </c>
      <c r="AH53" s="10">
        <v>0</v>
      </c>
      <c r="AI53" s="8">
        <v>4</v>
      </c>
      <c r="AJ53" s="9">
        <f t="shared" si="1"/>
        <v>4</v>
      </c>
      <c r="AK53" s="10">
        <v>0</v>
      </c>
      <c r="AL53" s="9">
        <v>0</v>
      </c>
      <c r="AM53" s="9">
        <f t="shared" si="2"/>
        <v>0</v>
      </c>
      <c r="AN53" s="10">
        <v>0</v>
      </c>
      <c r="AO53" s="9">
        <v>0</v>
      </c>
      <c r="AP53" s="9">
        <f t="shared" si="3"/>
        <v>0</v>
      </c>
      <c r="AQ53" s="10">
        <v>0</v>
      </c>
      <c r="AR53" s="9">
        <v>0</v>
      </c>
      <c r="AS53" s="9">
        <f t="shared" si="4"/>
        <v>0</v>
      </c>
      <c r="AT53" s="10">
        <v>0</v>
      </c>
      <c r="AU53" s="11">
        <f t="shared" si="11"/>
        <v>6</v>
      </c>
      <c r="AV53" s="10">
        <f t="shared" si="11"/>
        <v>0</v>
      </c>
      <c r="AW53" s="8" t="s">
        <v>88</v>
      </c>
    </row>
    <row r="54" spans="1:50" ht="87.6" hidden="1" customHeight="1" x14ac:dyDescent="0.25">
      <c r="A54" s="4" t="s">
        <v>396</v>
      </c>
      <c r="B54" s="4" t="s">
        <v>397</v>
      </c>
      <c r="C54" s="8" t="s">
        <v>466</v>
      </c>
      <c r="D54" s="5" t="s">
        <v>467</v>
      </c>
      <c r="E54" s="12" t="s">
        <v>468</v>
      </c>
      <c r="F54" s="5" t="s">
        <v>469</v>
      </c>
      <c r="G54" s="8" t="s">
        <v>470</v>
      </c>
      <c r="H54" s="5" t="s">
        <v>117</v>
      </c>
      <c r="I54" s="6">
        <v>4</v>
      </c>
      <c r="J54" s="7">
        <v>1</v>
      </c>
      <c r="K54" s="7">
        <f t="shared" si="6"/>
        <v>4</v>
      </c>
      <c r="L54" s="8" t="s">
        <v>471</v>
      </c>
      <c r="M54" s="5" t="s">
        <v>117</v>
      </c>
      <c r="N54" s="6">
        <v>8</v>
      </c>
      <c r="O54" s="7">
        <v>1</v>
      </c>
      <c r="P54" s="7">
        <f t="shared" si="7"/>
        <v>8</v>
      </c>
      <c r="Q54" s="8" t="s">
        <v>472</v>
      </c>
      <c r="R54" s="5" t="s">
        <v>117</v>
      </c>
      <c r="S54" s="6">
        <v>12</v>
      </c>
      <c r="T54" s="7">
        <v>1</v>
      </c>
      <c r="U54" s="7">
        <f t="shared" si="8"/>
        <v>12</v>
      </c>
      <c r="V54" s="8" t="s">
        <v>471</v>
      </c>
      <c r="W54" s="5" t="s">
        <v>117</v>
      </c>
      <c r="X54" s="6">
        <v>16</v>
      </c>
      <c r="Y54" s="7">
        <v>1</v>
      </c>
      <c r="Z54" s="7">
        <f t="shared" si="9"/>
        <v>16</v>
      </c>
      <c r="AA54" s="8" t="s">
        <v>473</v>
      </c>
      <c r="AB54" s="5" t="s">
        <v>117</v>
      </c>
      <c r="AC54" s="6">
        <v>24</v>
      </c>
      <c r="AD54" s="7">
        <v>1</v>
      </c>
      <c r="AE54" s="7">
        <f t="shared" si="10"/>
        <v>24</v>
      </c>
      <c r="AF54" s="8">
        <v>4</v>
      </c>
      <c r="AG54" s="9">
        <f t="shared" si="0"/>
        <v>16</v>
      </c>
      <c r="AH54" s="10">
        <v>0</v>
      </c>
      <c r="AI54" s="8">
        <v>4</v>
      </c>
      <c r="AJ54" s="9">
        <f t="shared" si="1"/>
        <v>32</v>
      </c>
      <c r="AK54" s="10">
        <v>0</v>
      </c>
      <c r="AL54" s="8">
        <v>4</v>
      </c>
      <c r="AM54" s="9">
        <f t="shared" si="2"/>
        <v>48</v>
      </c>
      <c r="AN54" s="10">
        <v>0</v>
      </c>
      <c r="AO54" s="8">
        <v>4</v>
      </c>
      <c r="AP54" s="9">
        <f t="shared" si="3"/>
        <v>64</v>
      </c>
      <c r="AQ54" s="10">
        <v>0</v>
      </c>
      <c r="AR54" s="8">
        <v>4</v>
      </c>
      <c r="AS54" s="9">
        <f t="shared" si="4"/>
        <v>96</v>
      </c>
      <c r="AT54" s="10">
        <v>0</v>
      </c>
      <c r="AU54" s="11">
        <f t="shared" si="11"/>
        <v>256</v>
      </c>
      <c r="AV54" s="10">
        <f t="shared" si="11"/>
        <v>0</v>
      </c>
      <c r="AW54" s="8" t="s">
        <v>88</v>
      </c>
    </row>
    <row r="55" spans="1:50" ht="95.1" hidden="1" customHeight="1" x14ac:dyDescent="0.25">
      <c r="A55" s="4" t="s">
        <v>396</v>
      </c>
      <c r="B55" s="4" t="s">
        <v>474</v>
      </c>
      <c r="C55" s="8" t="s">
        <v>475</v>
      </c>
      <c r="D55" s="5" t="s">
        <v>476</v>
      </c>
      <c r="E55" s="12" t="s">
        <v>477</v>
      </c>
      <c r="F55" s="5" t="s">
        <v>478</v>
      </c>
      <c r="G55" s="8" t="s">
        <v>479</v>
      </c>
      <c r="H55" s="5" t="s">
        <v>117</v>
      </c>
      <c r="I55" s="6">
        <v>4</v>
      </c>
      <c r="J55" s="7">
        <v>1</v>
      </c>
      <c r="K55" s="7">
        <f t="shared" si="6"/>
        <v>4</v>
      </c>
      <c r="L55" s="8" t="s">
        <v>480</v>
      </c>
      <c r="M55" s="5" t="s">
        <v>117</v>
      </c>
      <c r="N55" s="6">
        <v>8</v>
      </c>
      <c r="O55" s="7">
        <v>1</v>
      </c>
      <c r="P55" s="7">
        <f t="shared" si="7"/>
        <v>8</v>
      </c>
      <c r="Q55" s="8" t="s">
        <v>481</v>
      </c>
      <c r="R55" s="5" t="s">
        <v>117</v>
      </c>
      <c r="S55" s="6">
        <v>12</v>
      </c>
      <c r="T55" s="7">
        <v>1</v>
      </c>
      <c r="U55" s="7">
        <f t="shared" si="8"/>
        <v>12</v>
      </c>
      <c r="V55" s="8" t="s">
        <v>482</v>
      </c>
      <c r="W55" s="5" t="s">
        <v>117</v>
      </c>
      <c r="X55" s="6">
        <v>16</v>
      </c>
      <c r="Y55" s="7">
        <v>1</v>
      </c>
      <c r="Z55" s="7">
        <f t="shared" si="9"/>
        <v>16</v>
      </c>
      <c r="AA55" s="8" t="s">
        <v>483</v>
      </c>
      <c r="AB55" s="5" t="s">
        <v>117</v>
      </c>
      <c r="AC55" s="6">
        <v>24</v>
      </c>
      <c r="AD55" s="7">
        <v>1</v>
      </c>
      <c r="AE55" s="7">
        <f t="shared" si="10"/>
        <v>24</v>
      </c>
      <c r="AF55" s="8">
        <v>4</v>
      </c>
      <c r="AG55" s="9">
        <f t="shared" si="0"/>
        <v>16</v>
      </c>
      <c r="AH55" s="10">
        <v>0</v>
      </c>
      <c r="AI55" s="8">
        <v>4</v>
      </c>
      <c r="AJ55" s="9">
        <f t="shared" si="1"/>
        <v>32</v>
      </c>
      <c r="AK55" s="10">
        <v>0</v>
      </c>
      <c r="AL55" s="8">
        <v>4</v>
      </c>
      <c r="AM55" s="9">
        <f t="shared" si="2"/>
        <v>48</v>
      </c>
      <c r="AN55" s="10">
        <v>0</v>
      </c>
      <c r="AO55" s="8">
        <v>4</v>
      </c>
      <c r="AP55" s="9">
        <f t="shared" si="3"/>
        <v>64</v>
      </c>
      <c r="AQ55" s="10">
        <v>0</v>
      </c>
      <c r="AR55" s="8">
        <v>4</v>
      </c>
      <c r="AS55" s="9">
        <f t="shared" si="4"/>
        <v>96</v>
      </c>
      <c r="AT55" s="10">
        <v>0</v>
      </c>
      <c r="AU55" s="11">
        <f t="shared" si="11"/>
        <v>256</v>
      </c>
      <c r="AV55" s="10">
        <f t="shared" si="11"/>
        <v>0</v>
      </c>
      <c r="AW55" s="8" t="s">
        <v>88</v>
      </c>
    </row>
    <row r="56" spans="1:50" ht="95.1" hidden="1" customHeight="1" x14ac:dyDescent="0.25">
      <c r="A56" s="4" t="s">
        <v>396</v>
      </c>
      <c r="B56" s="4" t="s">
        <v>474</v>
      </c>
      <c r="C56" s="8" t="s">
        <v>484</v>
      </c>
      <c r="D56" s="5" t="s">
        <v>485</v>
      </c>
      <c r="E56" s="12" t="s">
        <v>486</v>
      </c>
      <c r="F56" s="5" t="s">
        <v>487</v>
      </c>
      <c r="G56" s="8" t="s">
        <v>488</v>
      </c>
      <c r="H56" s="5" t="s">
        <v>117</v>
      </c>
      <c r="I56" s="6">
        <v>2</v>
      </c>
      <c r="J56" s="7">
        <v>1</v>
      </c>
      <c r="K56" s="7">
        <f t="shared" si="6"/>
        <v>2</v>
      </c>
      <c r="L56" s="8" t="s">
        <v>489</v>
      </c>
      <c r="M56" s="5" t="s">
        <v>117</v>
      </c>
      <c r="N56" s="6">
        <v>4</v>
      </c>
      <c r="O56" s="7">
        <v>1</v>
      </c>
      <c r="P56" s="7">
        <f t="shared" si="7"/>
        <v>4</v>
      </c>
      <c r="Q56" s="8" t="s">
        <v>490</v>
      </c>
      <c r="R56" s="5" t="s">
        <v>117</v>
      </c>
      <c r="S56" s="6">
        <v>6</v>
      </c>
      <c r="T56" s="7">
        <v>1</v>
      </c>
      <c r="U56" s="7">
        <f t="shared" si="8"/>
        <v>6</v>
      </c>
      <c r="V56" s="9" t="s">
        <v>119</v>
      </c>
      <c r="W56" s="13" t="s">
        <v>120</v>
      </c>
      <c r="X56" s="7">
        <v>0</v>
      </c>
      <c r="Y56" s="7">
        <v>1</v>
      </c>
      <c r="Z56" s="7">
        <f t="shared" si="9"/>
        <v>0</v>
      </c>
      <c r="AA56" s="9" t="s">
        <v>119</v>
      </c>
      <c r="AB56" s="13" t="s">
        <v>120</v>
      </c>
      <c r="AC56" s="7">
        <v>0</v>
      </c>
      <c r="AD56" s="7">
        <v>1</v>
      </c>
      <c r="AE56" s="7">
        <f t="shared" si="10"/>
        <v>0</v>
      </c>
      <c r="AF56" s="8">
        <v>4</v>
      </c>
      <c r="AG56" s="9">
        <f t="shared" si="0"/>
        <v>8</v>
      </c>
      <c r="AH56" s="10">
        <v>0</v>
      </c>
      <c r="AI56" s="8">
        <v>4</v>
      </c>
      <c r="AJ56" s="9">
        <f t="shared" si="1"/>
        <v>16</v>
      </c>
      <c r="AK56" s="10">
        <v>0</v>
      </c>
      <c r="AL56" s="8">
        <v>4</v>
      </c>
      <c r="AM56" s="9">
        <f t="shared" si="2"/>
        <v>24</v>
      </c>
      <c r="AN56" s="10">
        <v>0</v>
      </c>
      <c r="AO56" s="8">
        <v>4</v>
      </c>
      <c r="AP56" s="9">
        <f t="shared" si="3"/>
        <v>0</v>
      </c>
      <c r="AQ56" s="10">
        <v>0</v>
      </c>
      <c r="AR56" s="9">
        <v>0</v>
      </c>
      <c r="AS56" s="9">
        <f t="shared" si="4"/>
        <v>0</v>
      </c>
      <c r="AT56" s="10">
        <v>0</v>
      </c>
      <c r="AU56" s="11">
        <f t="shared" si="11"/>
        <v>48</v>
      </c>
      <c r="AV56" s="10">
        <f t="shared" si="11"/>
        <v>0</v>
      </c>
      <c r="AW56" s="8" t="s">
        <v>88</v>
      </c>
    </row>
    <row r="57" spans="1:50" ht="90.6" hidden="1" customHeight="1" x14ac:dyDescent="0.25">
      <c r="A57" s="4" t="s">
        <v>396</v>
      </c>
      <c r="B57" s="4" t="s">
        <v>474</v>
      </c>
      <c r="C57" s="8" t="s">
        <v>491</v>
      </c>
      <c r="D57" s="5" t="s">
        <v>492</v>
      </c>
      <c r="E57" s="12" t="s">
        <v>493</v>
      </c>
      <c r="F57" s="5" t="s">
        <v>338</v>
      </c>
      <c r="G57" s="8" t="s">
        <v>494</v>
      </c>
      <c r="H57" s="5" t="s">
        <v>117</v>
      </c>
      <c r="I57" s="6">
        <v>1</v>
      </c>
      <c r="J57" s="7">
        <v>1</v>
      </c>
      <c r="K57" s="7">
        <f t="shared" si="6"/>
        <v>1</v>
      </c>
      <c r="L57" s="8" t="s">
        <v>495</v>
      </c>
      <c r="M57" s="5" t="s">
        <v>117</v>
      </c>
      <c r="N57" s="6">
        <v>2</v>
      </c>
      <c r="O57" s="7">
        <v>1</v>
      </c>
      <c r="P57" s="7">
        <f t="shared" si="7"/>
        <v>2</v>
      </c>
      <c r="Q57" s="8" t="s">
        <v>496</v>
      </c>
      <c r="R57" s="5" t="s">
        <v>117</v>
      </c>
      <c r="S57" s="6">
        <v>4</v>
      </c>
      <c r="T57" s="7">
        <v>1</v>
      </c>
      <c r="U57" s="7">
        <f t="shared" si="8"/>
        <v>4</v>
      </c>
      <c r="V57" s="8" t="s">
        <v>497</v>
      </c>
      <c r="W57" s="5" t="s">
        <v>117</v>
      </c>
      <c r="X57" s="6">
        <v>8</v>
      </c>
      <c r="Y57" s="7">
        <v>1</v>
      </c>
      <c r="Z57" s="7">
        <f t="shared" si="9"/>
        <v>8</v>
      </c>
      <c r="AA57" s="8" t="s">
        <v>498</v>
      </c>
      <c r="AB57" s="5" t="s">
        <v>117</v>
      </c>
      <c r="AC57" s="6">
        <v>16</v>
      </c>
      <c r="AD57" s="7">
        <v>1</v>
      </c>
      <c r="AE57" s="7">
        <f t="shared" si="10"/>
        <v>16</v>
      </c>
      <c r="AF57" s="8">
        <v>4</v>
      </c>
      <c r="AG57" s="9">
        <f t="shared" si="0"/>
        <v>4</v>
      </c>
      <c r="AH57" s="10">
        <v>0</v>
      </c>
      <c r="AI57" s="8">
        <v>4</v>
      </c>
      <c r="AJ57" s="9">
        <f t="shared" si="1"/>
        <v>8</v>
      </c>
      <c r="AK57" s="10">
        <v>0</v>
      </c>
      <c r="AL57" s="8">
        <v>4</v>
      </c>
      <c r="AM57" s="9">
        <f t="shared" si="2"/>
        <v>16</v>
      </c>
      <c r="AN57" s="10">
        <v>0</v>
      </c>
      <c r="AO57" s="8">
        <v>4</v>
      </c>
      <c r="AP57" s="9">
        <f t="shared" si="3"/>
        <v>32</v>
      </c>
      <c r="AQ57" s="10">
        <v>0</v>
      </c>
      <c r="AR57" s="8">
        <v>4</v>
      </c>
      <c r="AS57" s="9">
        <f t="shared" si="4"/>
        <v>64</v>
      </c>
      <c r="AT57" s="10">
        <v>0</v>
      </c>
      <c r="AU57" s="11">
        <f t="shared" si="11"/>
        <v>124</v>
      </c>
      <c r="AV57" s="10">
        <f t="shared" si="11"/>
        <v>0</v>
      </c>
      <c r="AW57" s="8" t="s">
        <v>88</v>
      </c>
    </row>
    <row r="58" spans="1:50" ht="88.35" hidden="1" customHeight="1" x14ac:dyDescent="0.25">
      <c r="A58" s="4" t="s">
        <v>499</v>
      </c>
      <c r="B58" s="4" t="s">
        <v>500</v>
      </c>
      <c r="C58" s="8" t="s">
        <v>501</v>
      </c>
      <c r="D58" s="8" t="s">
        <v>502</v>
      </c>
      <c r="E58" s="12" t="s">
        <v>503</v>
      </c>
      <c r="F58" s="5" t="s">
        <v>504</v>
      </c>
      <c r="G58" s="8" t="s">
        <v>505</v>
      </c>
      <c r="H58" s="5" t="s">
        <v>117</v>
      </c>
      <c r="I58" s="6">
        <v>2</v>
      </c>
      <c r="J58" s="7">
        <v>1</v>
      </c>
      <c r="K58" s="7">
        <f t="shared" si="6"/>
        <v>2</v>
      </c>
      <c r="L58" s="8" t="s">
        <v>506</v>
      </c>
      <c r="M58" s="5" t="s">
        <v>117</v>
      </c>
      <c r="N58" s="6">
        <v>4</v>
      </c>
      <c r="O58" s="7">
        <v>1</v>
      </c>
      <c r="P58" s="7">
        <f t="shared" si="7"/>
        <v>4</v>
      </c>
      <c r="Q58" s="8" t="s">
        <v>507</v>
      </c>
      <c r="R58" s="5" t="s">
        <v>117</v>
      </c>
      <c r="S58" s="6">
        <v>8</v>
      </c>
      <c r="T58" s="7">
        <v>1</v>
      </c>
      <c r="U58" s="7">
        <f t="shared" si="8"/>
        <v>8</v>
      </c>
      <c r="V58" s="8" t="s">
        <v>508</v>
      </c>
      <c r="W58" s="5" t="s">
        <v>117</v>
      </c>
      <c r="X58" s="6">
        <v>12</v>
      </c>
      <c r="Y58" s="7">
        <v>1</v>
      </c>
      <c r="Z58" s="7">
        <f t="shared" si="9"/>
        <v>12</v>
      </c>
      <c r="AA58" s="8" t="s">
        <v>509</v>
      </c>
      <c r="AB58" s="5" t="s">
        <v>117</v>
      </c>
      <c r="AC58" s="6">
        <v>16</v>
      </c>
      <c r="AD58" s="7">
        <v>1</v>
      </c>
      <c r="AE58" s="7">
        <f t="shared" si="10"/>
        <v>16</v>
      </c>
      <c r="AF58" s="8">
        <v>4</v>
      </c>
      <c r="AG58" s="9">
        <f t="shared" si="0"/>
        <v>8</v>
      </c>
      <c r="AH58" s="10">
        <v>0</v>
      </c>
      <c r="AI58" s="8">
        <v>4</v>
      </c>
      <c r="AJ58" s="9">
        <f t="shared" si="1"/>
        <v>16</v>
      </c>
      <c r="AK58" s="10">
        <v>0</v>
      </c>
      <c r="AL58" s="8">
        <v>4</v>
      </c>
      <c r="AM58" s="9">
        <f t="shared" si="2"/>
        <v>32</v>
      </c>
      <c r="AN58" s="10">
        <v>0</v>
      </c>
      <c r="AO58" s="8">
        <v>4</v>
      </c>
      <c r="AP58" s="9">
        <f t="shared" si="3"/>
        <v>48</v>
      </c>
      <c r="AQ58" s="10">
        <v>0</v>
      </c>
      <c r="AR58" s="8">
        <v>4</v>
      </c>
      <c r="AS58" s="9">
        <f t="shared" si="4"/>
        <v>64</v>
      </c>
      <c r="AT58" s="10">
        <v>0</v>
      </c>
      <c r="AU58" s="11">
        <f t="shared" si="11"/>
        <v>168</v>
      </c>
      <c r="AV58" s="10">
        <f t="shared" si="11"/>
        <v>0</v>
      </c>
      <c r="AW58" s="8" t="s">
        <v>88</v>
      </c>
    </row>
    <row r="59" spans="1:50" ht="88.35" hidden="1" customHeight="1" x14ac:dyDescent="0.25">
      <c r="A59" s="24" t="s">
        <v>499</v>
      </c>
      <c r="B59" s="24" t="s">
        <v>77</v>
      </c>
      <c r="C59" s="25" t="s">
        <v>111</v>
      </c>
      <c r="D59" s="25"/>
      <c r="E59" s="23"/>
      <c r="F59" s="24"/>
      <c r="G59" s="25"/>
      <c r="H59" s="24"/>
      <c r="I59" s="26"/>
      <c r="J59" s="26"/>
      <c r="K59" s="26"/>
      <c r="L59" s="25"/>
      <c r="M59" s="24"/>
      <c r="N59" s="26"/>
      <c r="O59" s="26"/>
      <c r="P59" s="26"/>
      <c r="Q59" s="25"/>
      <c r="R59" s="24"/>
      <c r="S59" s="26"/>
      <c r="T59" s="26"/>
      <c r="U59" s="26"/>
      <c r="V59" s="25"/>
      <c r="W59" s="24"/>
      <c r="X59" s="26"/>
      <c r="Y59" s="26"/>
      <c r="Z59" s="26"/>
      <c r="AA59" s="25"/>
      <c r="AB59" s="24"/>
      <c r="AC59" s="26"/>
      <c r="AD59" s="26"/>
      <c r="AE59" s="26"/>
      <c r="AF59" s="25"/>
      <c r="AG59" s="25"/>
      <c r="AH59" s="27"/>
      <c r="AI59" s="25"/>
      <c r="AJ59" s="25"/>
      <c r="AK59" s="27"/>
      <c r="AL59" s="25"/>
      <c r="AM59" s="25"/>
      <c r="AN59" s="27"/>
      <c r="AO59" s="25"/>
      <c r="AP59" s="25"/>
      <c r="AQ59" s="27"/>
      <c r="AR59" s="25"/>
      <c r="AS59" s="25"/>
      <c r="AT59" s="27"/>
      <c r="AU59" s="28"/>
      <c r="AV59" s="27"/>
      <c r="AW59" s="25"/>
      <c r="AX59" s="29"/>
    </row>
    <row r="60" spans="1:50" s="29" customFormat="1" ht="88.35" hidden="1" customHeight="1" x14ac:dyDescent="0.25">
      <c r="A60" s="24" t="s">
        <v>499</v>
      </c>
      <c r="B60" s="24" t="s">
        <v>77</v>
      </c>
      <c r="C60" s="25" t="s">
        <v>510</v>
      </c>
      <c r="D60" s="25"/>
      <c r="E60" s="23"/>
      <c r="F60" s="24"/>
      <c r="G60" s="25"/>
      <c r="H60" s="24"/>
      <c r="I60" s="26"/>
      <c r="J60" s="26"/>
      <c r="K60" s="26"/>
      <c r="L60" s="25"/>
      <c r="M60" s="24"/>
      <c r="N60" s="26"/>
      <c r="O60" s="26"/>
      <c r="P60" s="26"/>
      <c r="Q60" s="25"/>
      <c r="R60" s="24"/>
      <c r="S60" s="26"/>
      <c r="T60" s="26"/>
      <c r="U60" s="26"/>
      <c r="V60" s="25"/>
      <c r="W60" s="24"/>
      <c r="X60" s="26"/>
      <c r="Y60" s="26"/>
      <c r="Z60" s="26"/>
      <c r="AA60" s="25"/>
      <c r="AB60" s="24"/>
      <c r="AC60" s="26"/>
      <c r="AD60" s="26"/>
      <c r="AE60" s="26"/>
      <c r="AF60" s="25"/>
      <c r="AG60" s="25"/>
      <c r="AH60" s="27"/>
      <c r="AI60" s="25"/>
      <c r="AJ60" s="25"/>
      <c r="AK60" s="27"/>
      <c r="AL60" s="25"/>
      <c r="AM60" s="25"/>
      <c r="AN60" s="27"/>
      <c r="AO60" s="25"/>
      <c r="AP60" s="25"/>
      <c r="AQ60" s="27"/>
      <c r="AR60" s="25"/>
      <c r="AS60" s="25"/>
      <c r="AT60" s="27"/>
      <c r="AU60" s="28"/>
      <c r="AV60" s="27"/>
      <c r="AW60" s="25"/>
    </row>
    <row r="61" spans="1:50" s="29" customFormat="1" ht="88.35" hidden="1" customHeight="1" x14ac:dyDescent="0.25">
      <c r="A61" s="24" t="s">
        <v>499</v>
      </c>
      <c r="B61" s="24" t="s">
        <v>77</v>
      </c>
      <c r="C61" s="25" t="s">
        <v>98</v>
      </c>
      <c r="D61" s="25"/>
      <c r="E61" s="23"/>
      <c r="F61" s="24"/>
      <c r="G61" s="25"/>
      <c r="H61" s="24"/>
      <c r="I61" s="26"/>
      <c r="J61" s="26"/>
      <c r="K61" s="26"/>
      <c r="L61" s="25"/>
      <c r="M61" s="24"/>
      <c r="N61" s="26"/>
      <c r="O61" s="26"/>
      <c r="P61" s="26"/>
      <c r="Q61" s="25"/>
      <c r="R61" s="24"/>
      <c r="S61" s="26"/>
      <c r="T61" s="26"/>
      <c r="U61" s="26"/>
      <c r="V61" s="25"/>
      <c r="W61" s="24"/>
      <c r="X61" s="26"/>
      <c r="Y61" s="26"/>
      <c r="Z61" s="26"/>
      <c r="AA61" s="25"/>
      <c r="AB61" s="24"/>
      <c r="AC61" s="26"/>
      <c r="AD61" s="26"/>
      <c r="AE61" s="26"/>
      <c r="AF61" s="25"/>
      <c r="AG61" s="25"/>
      <c r="AH61" s="27"/>
      <c r="AI61" s="25"/>
      <c r="AJ61" s="25"/>
      <c r="AK61" s="27"/>
      <c r="AL61" s="25"/>
      <c r="AM61" s="25"/>
      <c r="AN61" s="27"/>
      <c r="AO61" s="25"/>
      <c r="AP61" s="25"/>
      <c r="AQ61" s="27"/>
      <c r="AR61" s="25"/>
      <c r="AS61" s="25"/>
      <c r="AT61" s="27"/>
      <c r="AU61" s="28"/>
      <c r="AV61" s="27"/>
      <c r="AW61" s="25"/>
    </row>
    <row r="62" spans="1:50" s="29" customFormat="1" ht="88.35" hidden="1" customHeight="1" x14ac:dyDescent="0.25">
      <c r="A62" s="24" t="s">
        <v>499</v>
      </c>
      <c r="B62" s="24" t="s">
        <v>77</v>
      </c>
      <c r="C62" s="25" t="s">
        <v>112</v>
      </c>
      <c r="D62" s="25"/>
      <c r="E62" s="23"/>
      <c r="F62" s="24"/>
      <c r="G62" s="25"/>
      <c r="H62" s="24"/>
      <c r="I62" s="26"/>
      <c r="J62" s="26"/>
      <c r="K62" s="26"/>
      <c r="L62" s="25"/>
      <c r="M62" s="24"/>
      <c r="N62" s="26"/>
      <c r="O62" s="26"/>
      <c r="P62" s="26"/>
      <c r="Q62" s="25"/>
      <c r="R62" s="24"/>
      <c r="S62" s="26"/>
      <c r="T62" s="26"/>
      <c r="U62" s="26"/>
      <c r="V62" s="25"/>
      <c r="W62" s="24"/>
      <c r="X62" s="26"/>
      <c r="Y62" s="26"/>
      <c r="Z62" s="26"/>
      <c r="AA62" s="25"/>
      <c r="AB62" s="24"/>
      <c r="AC62" s="26"/>
      <c r="AD62" s="26"/>
      <c r="AE62" s="26"/>
      <c r="AF62" s="25"/>
      <c r="AG62" s="25"/>
      <c r="AH62" s="27"/>
      <c r="AI62" s="25"/>
      <c r="AJ62" s="25"/>
      <c r="AK62" s="27"/>
      <c r="AL62" s="25"/>
      <c r="AM62" s="25"/>
      <c r="AN62" s="27"/>
      <c r="AO62" s="25"/>
      <c r="AP62" s="25"/>
      <c r="AQ62" s="27"/>
      <c r="AR62" s="25"/>
      <c r="AS62" s="25"/>
      <c r="AT62" s="27"/>
      <c r="AU62" s="28"/>
      <c r="AV62" s="27"/>
      <c r="AW62" s="25"/>
    </row>
    <row r="63" spans="1:50" s="29" customFormat="1" ht="88.35" hidden="1" customHeight="1" x14ac:dyDescent="0.25">
      <c r="A63" s="24" t="s">
        <v>499</v>
      </c>
      <c r="B63" s="24" t="s">
        <v>511</v>
      </c>
      <c r="C63" s="25" t="s">
        <v>512</v>
      </c>
      <c r="D63" s="25"/>
      <c r="E63" s="23"/>
      <c r="F63" s="24"/>
      <c r="G63" s="25"/>
      <c r="H63" s="24"/>
      <c r="I63" s="26"/>
      <c r="J63" s="26"/>
      <c r="K63" s="26"/>
      <c r="L63" s="25"/>
      <c r="M63" s="24"/>
      <c r="N63" s="26"/>
      <c r="O63" s="26"/>
      <c r="P63" s="26"/>
      <c r="Q63" s="25"/>
      <c r="R63" s="24"/>
      <c r="S63" s="26"/>
      <c r="T63" s="26"/>
      <c r="U63" s="26"/>
      <c r="V63" s="25"/>
      <c r="W63" s="24"/>
      <c r="X63" s="26"/>
      <c r="Y63" s="26"/>
      <c r="Z63" s="26"/>
      <c r="AA63" s="25"/>
      <c r="AB63" s="24"/>
      <c r="AC63" s="26"/>
      <c r="AD63" s="26"/>
      <c r="AE63" s="26"/>
      <c r="AF63" s="25"/>
      <c r="AG63" s="25"/>
      <c r="AH63" s="27"/>
      <c r="AI63" s="25"/>
      <c r="AJ63" s="25"/>
      <c r="AK63" s="27"/>
      <c r="AL63" s="25"/>
      <c r="AM63" s="25"/>
      <c r="AN63" s="27"/>
      <c r="AO63" s="25"/>
      <c r="AP63" s="25"/>
      <c r="AQ63" s="27"/>
      <c r="AR63" s="25"/>
      <c r="AS63" s="25"/>
      <c r="AT63" s="27"/>
      <c r="AU63" s="28"/>
      <c r="AV63" s="27"/>
      <c r="AW63" s="25"/>
    </row>
    <row r="64" spans="1:50" s="29" customFormat="1" ht="88.35" hidden="1" customHeight="1" x14ac:dyDescent="0.25">
      <c r="A64" s="24" t="s">
        <v>499</v>
      </c>
      <c r="B64" s="24" t="s">
        <v>511</v>
      </c>
      <c r="C64" s="25" t="s">
        <v>513</v>
      </c>
      <c r="D64" s="25"/>
      <c r="E64" s="23"/>
      <c r="F64" s="24"/>
      <c r="G64" s="25"/>
      <c r="H64" s="24"/>
      <c r="I64" s="26"/>
      <c r="J64" s="26"/>
      <c r="K64" s="26"/>
      <c r="L64" s="25"/>
      <c r="M64" s="24"/>
      <c r="N64" s="26"/>
      <c r="O64" s="26"/>
      <c r="P64" s="26"/>
      <c r="Q64" s="25"/>
      <c r="R64" s="24"/>
      <c r="S64" s="26"/>
      <c r="T64" s="26"/>
      <c r="U64" s="26"/>
      <c r="V64" s="25"/>
      <c r="W64" s="24"/>
      <c r="X64" s="26"/>
      <c r="Y64" s="26"/>
      <c r="Z64" s="26"/>
      <c r="AA64" s="25"/>
      <c r="AB64" s="24"/>
      <c r="AC64" s="26"/>
      <c r="AD64" s="26"/>
      <c r="AE64" s="26"/>
      <c r="AF64" s="25"/>
      <c r="AG64" s="25"/>
      <c r="AH64" s="27"/>
      <c r="AI64" s="25"/>
      <c r="AJ64" s="25"/>
      <c r="AK64" s="27"/>
      <c r="AL64" s="25"/>
      <c r="AM64" s="25"/>
      <c r="AN64" s="27"/>
      <c r="AO64" s="25"/>
      <c r="AP64" s="25"/>
      <c r="AQ64" s="27"/>
      <c r="AR64" s="25"/>
      <c r="AS64" s="25"/>
      <c r="AT64" s="27"/>
      <c r="AU64" s="28"/>
      <c r="AV64" s="27"/>
      <c r="AW64" s="25"/>
    </row>
    <row r="65" spans="1:49" ht="101.25" hidden="1" x14ac:dyDescent="0.25">
      <c r="A65" s="4" t="s">
        <v>499</v>
      </c>
      <c r="B65" s="4" t="s">
        <v>511</v>
      </c>
      <c r="C65" s="8" t="s">
        <v>514</v>
      </c>
      <c r="D65" s="8" t="s">
        <v>515</v>
      </c>
      <c r="E65" s="12" t="s">
        <v>516</v>
      </c>
      <c r="F65" s="5" t="s">
        <v>517</v>
      </c>
      <c r="G65" s="8" t="s">
        <v>518</v>
      </c>
      <c r="H65" s="5" t="s">
        <v>117</v>
      </c>
      <c r="I65" s="6">
        <v>2</v>
      </c>
      <c r="J65" s="7">
        <v>1</v>
      </c>
      <c r="K65" s="7">
        <f t="shared" si="6"/>
        <v>2</v>
      </c>
      <c r="L65" s="8" t="s">
        <v>519</v>
      </c>
      <c r="M65" s="5" t="s">
        <v>117</v>
      </c>
      <c r="N65" s="6">
        <v>4</v>
      </c>
      <c r="O65" s="7">
        <v>1</v>
      </c>
      <c r="P65" s="7">
        <f t="shared" si="7"/>
        <v>4</v>
      </c>
      <c r="Q65" s="8" t="s">
        <v>520</v>
      </c>
      <c r="R65" s="5" t="s">
        <v>117</v>
      </c>
      <c r="S65" s="6">
        <v>6</v>
      </c>
      <c r="T65" s="7">
        <v>1</v>
      </c>
      <c r="U65" s="7">
        <f t="shared" si="8"/>
        <v>6</v>
      </c>
      <c r="V65" s="8" t="s">
        <v>521</v>
      </c>
      <c r="W65" s="5" t="s">
        <v>117</v>
      </c>
      <c r="X65" s="6">
        <v>8</v>
      </c>
      <c r="Y65" s="7">
        <v>1</v>
      </c>
      <c r="Z65" s="7">
        <f t="shared" si="9"/>
        <v>8</v>
      </c>
      <c r="AA65" s="8" t="s">
        <v>522</v>
      </c>
      <c r="AB65" s="5" t="s">
        <v>117</v>
      </c>
      <c r="AC65" s="6">
        <v>12</v>
      </c>
      <c r="AD65" s="7">
        <v>1</v>
      </c>
      <c r="AE65" s="7">
        <f t="shared" si="10"/>
        <v>12</v>
      </c>
      <c r="AF65" s="8">
        <v>4</v>
      </c>
      <c r="AG65" s="9">
        <f t="shared" si="0"/>
        <v>8</v>
      </c>
      <c r="AH65" s="10">
        <v>0</v>
      </c>
      <c r="AI65" s="8">
        <v>4</v>
      </c>
      <c r="AJ65" s="9">
        <f t="shared" si="1"/>
        <v>16</v>
      </c>
      <c r="AK65" s="10">
        <v>0</v>
      </c>
      <c r="AL65" s="8">
        <v>4</v>
      </c>
      <c r="AM65" s="9">
        <f t="shared" si="2"/>
        <v>24</v>
      </c>
      <c r="AN65" s="10">
        <v>0</v>
      </c>
      <c r="AO65" s="8">
        <v>4</v>
      </c>
      <c r="AP65" s="9">
        <f t="shared" si="3"/>
        <v>32</v>
      </c>
      <c r="AQ65" s="10">
        <v>0</v>
      </c>
      <c r="AR65" s="8">
        <v>4</v>
      </c>
      <c r="AS65" s="9">
        <f t="shared" si="4"/>
        <v>48</v>
      </c>
      <c r="AT65" s="10">
        <v>0</v>
      </c>
      <c r="AU65" s="11">
        <f t="shared" si="11"/>
        <v>128</v>
      </c>
      <c r="AV65" s="10">
        <f t="shared" si="11"/>
        <v>0</v>
      </c>
      <c r="AW65" s="8" t="s">
        <v>88</v>
      </c>
    </row>
    <row r="66" spans="1:49" hidden="1" x14ac:dyDescent="0.25">
      <c r="A66" s="152" t="s">
        <v>523</v>
      </c>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
        <f t="shared" ref="AF66:AV66" si="12">SUM(AF3:AF65)</f>
        <v>713</v>
      </c>
      <c r="AG66" s="15">
        <f t="shared" si="12"/>
        <v>3180.9731593599781</v>
      </c>
      <c r="AH66" s="16">
        <f t="shared" si="12"/>
        <v>0</v>
      </c>
      <c r="AI66" s="15">
        <f t="shared" si="12"/>
        <v>735</v>
      </c>
      <c r="AJ66" s="15">
        <f t="shared" si="12"/>
        <v>6100.8897716599713</v>
      </c>
      <c r="AK66" s="16">
        <f t="shared" si="12"/>
        <v>0</v>
      </c>
      <c r="AL66" s="15">
        <f t="shared" si="12"/>
        <v>694</v>
      </c>
      <c r="AM66" s="15">
        <f t="shared" si="12"/>
        <v>12506.6</v>
      </c>
      <c r="AN66" s="16">
        <f t="shared" si="12"/>
        <v>0</v>
      </c>
      <c r="AO66" s="15">
        <f t="shared" si="12"/>
        <v>496</v>
      </c>
      <c r="AP66" s="15">
        <f t="shared" si="12"/>
        <v>11086.8</v>
      </c>
      <c r="AQ66" s="16">
        <f t="shared" si="12"/>
        <v>0</v>
      </c>
      <c r="AR66" s="15">
        <f t="shared" si="12"/>
        <v>474</v>
      </c>
      <c r="AS66" s="15">
        <f t="shared" si="12"/>
        <v>25780</v>
      </c>
      <c r="AT66" s="16">
        <f t="shared" si="12"/>
        <v>0</v>
      </c>
      <c r="AU66" s="17">
        <f t="shared" si="12"/>
        <v>58655.262931019955</v>
      </c>
      <c r="AV66" s="16">
        <f t="shared" si="12"/>
        <v>0</v>
      </c>
    </row>
    <row r="67" spans="1:49" s="29" customFormat="1" ht="78.75" hidden="1" x14ac:dyDescent="0.25">
      <c r="A67" s="24" t="s">
        <v>254</v>
      </c>
      <c r="B67" s="24" t="s">
        <v>255</v>
      </c>
      <c r="C67" s="25" t="s">
        <v>524</v>
      </c>
      <c r="D67" s="25" t="s">
        <v>525</v>
      </c>
      <c r="E67" s="23" t="s">
        <v>526</v>
      </c>
      <c r="F67" s="25" t="s">
        <v>527</v>
      </c>
      <c r="G67" s="25" t="s">
        <v>528</v>
      </c>
      <c r="H67" s="24" t="s">
        <v>117</v>
      </c>
      <c r="I67" s="25">
        <v>8</v>
      </c>
      <c r="J67" s="26">
        <v>1</v>
      </c>
      <c r="K67" s="26">
        <f t="shared" ref="K67:K76" si="13">I67*J67</f>
        <v>8</v>
      </c>
      <c r="L67" s="25" t="s">
        <v>529</v>
      </c>
      <c r="M67" s="24" t="s">
        <v>117</v>
      </c>
      <c r="N67" s="25">
        <v>16</v>
      </c>
      <c r="O67" s="26">
        <v>1</v>
      </c>
      <c r="P67" s="26">
        <f t="shared" ref="P67:P76" si="14">N67*O67</f>
        <v>16</v>
      </c>
      <c r="Q67" s="25" t="s">
        <v>530</v>
      </c>
      <c r="R67" s="24" t="s">
        <v>117</v>
      </c>
      <c r="S67" s="25">
        <v>24</v>
      </c>
      <c r="T67" s="26">
        <v>1</v>
      </c>
      <c r="U67" s="26">
        <f t="shared" ref="U67:U76" si="15">S67*T67</f>
        <v>24</v>
      </c>
      <c r="V67" s="24" t="s">
        <v>531</v>
      </c>
      <c r="W67" s="24" t="s">
        <v>117</v>
      </c>
      <c r="X67" s="25">
        <v>32</v>
      </c>
      <c r="Y67" s="26">
        <v>1</v>
      </c>
      <c r="Z67" s="26">
        <f t="shared" ref="Z67:Z76" si="16">X67*Y67</f>
        <v>32</v>
      </c>
      <c r="AA67" s="24" t="s">
        <v>532</v>
      </c>
      <c r="AB67" s="24" t="s">
        <v>117</v>
      </c>
      <c r="AC67" s="25">
        <v>40</v>
      </c>
      <c r="AD67" s="26">
        <v>1</v>
      </c>
      <c r="AE67" s="26">
        <f t="shared" ref="AE67:AE76" si="17">AC67*AD67</f>
        <v>40</v>
      </c>
      <c r="AF67" s="25">
        <v>20</v>
      </c>
      <c r="AG67" s="25">
        <f t="shared" ref="AG67:AG76" si="18">AF67*IFERROR(K67,0)</f>
        <v>160</v>
      </c>
      <c r="AH67" s="27">
        <v>0</v>
      </c>
      <c r="AI67" s="25">
        <v>20</v>
      </c>
      <c r="AJ67" s="25">
        <f t="shared" ref="AJ67:AJ76" si="19">AI67*IFERROR(P67,0)</f>
        <v>320</v>
      </c>
      <c r="AK67" s="27">
        <v>0</v>
      </c>
      <c r="AL67" s="25">
        <v>20</v>
      </c>
      <c r="AM67" s="25">
        <f t="shared" ref="AM67:AM76" si="20">AL67*IFERROR(U67,0)</f>
        <v>480</v>
      </c>
      <c r="AN67" s="27">
        <v>0</v>
      </c>
      <c r="AO67" s="25">
        <v>20</v>
      </c>
      <c r="AP67" s="25">
        <f t="shared" ref="AP67:AP76" si="21">AO67*IFERROR(Z67,0)</f>
        <v>640</v>
      </c>
      <c r="AQ67" s="27">
        <v>0</v>
      </c>
      <c r="AR67" s="25">
        <v>20</v>
      </c>
      <c r="AS67" s="25">
        <f t="shared" ref="AS67:AS76" si="22">AR67*IFERROR(AE67,0)</f>
        <v>800</v>
      </c>
      <c r="AT67" s="27">
        <v>0</v>
      </c>
      <c r="AU67" s="28">
        <f t="shared" ref="AU67:AV76" si="23">AG67+AJ67+AM67+AP67+AS67</f>
        <v>2400</v>
      </c>
      <c r="AV67" s="27">
        <f t="shared" si="23"/>
        <v>0</v>
      </c>
      <c r="AW67" s="25" t="s">
        <v>88</v>
      </c>
    </row>
    <row r="68" spans="1:49" s="29" customFormat="1" ht="78.75" hidden="1" x14ac:dyDescent="0.25">
      <c r="A68" s="24" t="s">
        <v>254</v>
      </c>
      <c r="B68" s="24" t="s">
        <v>255</v>
      </c>
      <c r="C68" s="25" t="s">
        <v>533</v>
      </c>
      <c r="D68" s="25" t="s">
        <v>534</v>
      </c>
      <c r="E68" s="23" t="s">
        <v>535</v>
      </c>
      <c r="F68" s="25" t="s">
        <v>536</v>
      </c>
      <c r="G68" s="25" t="s">
        <v>537</v>
      </c>
      <c r="H68" s="24" t="s">
        <v>117</v>
      </c>
      <c r="I68" s="25">
        <v>2</v>
      </c>
      <c r="J68" s="26">
        <v>1</v>
      </c>
      <c r="K68" s="26">
        <f t="shared" si="13"/>
        <v>2</v>
      </c>
      <c r="L68" s="24" t="s">
        <v>537</v>
      </c>
      <c r="M68" s="24" t="s">
        <v>117</v>
      </c>
      <c r="N68" s="25">
        <v>4</v>
      </c>
      <c r="O68" s="26">
        <v>1</v>
      </c>
      <c r="P68" s="26">
        <f t="shared" si="14"/>
        <v>4</v>
      </c>
      <c r="Q68" s="24" t="s">
        <v>538</v>
      </c>
      <c r="R68" s="24" t="s">
        <v>117</v>
      </c>
      <c r="S68" s="25">
        <v>6</v>
      </c>
      <c r="T68" s="26">
        <v>1</v>
      </c>
      <c r="U68" s="26">
        <f t="shared" si="15"/>
        <v>6</v>
      </c>
      <c r="V68" s="24" t="s">
        <v>539</v>
      </c>
      <c r="W68" s="24" t="s">
        <v>117</v>
      </c>
      <c r="X68" s="25">
        <v>8</v>
      </c>
      <c r="Y68" s="26">
        <v>1</v>
      </c>
      <c r="Z68" s="26">
        <f t="shared" si="16"/>
        <v>8</v>
      </c>
      <c r="AA68" s="24" t="s">
        <v>377</v>
      </c>
      <c r="AB68" s="24" t="s">
        <v>117</v>
      </c>
      <c r="AC68" s="25">
        <v>10</v>
      </c>
      <c r="AD68" s="26">
        <v>1</v>
      </c>
      <c r="AE68" s="26">
        <f t="shared" si="17"/>
        <v>10</v>
      </c>
      <c r="AF68" s="25">
        <v>10</v>
      </c>
      <c r="AG68" s="25">
        <f t="shared" si="18"/>
        <v>20</v>
      </c>
      <c r="AH68" s="27">
        <v>0</v>
      </c>
      <c r="AI68" s="25">
        <v>10</v>
      </c>
      <c r="AJ68" s="25">
        <f t="shared" si="19"/>
        <v>40</v>
      </c>
      <c r="AK68" s="27">
        <v>0</v>
      </c>
      <c r="AL68" s="25">
        <v>10</v>
      </c>
      <c r="AM68" s="25">
        <f t="shared" si="20"/>
        <v>60</v>
      </c>
      <c r="AN68" s="27">
        <v>0</v>
      </c>
      <c r="AO68" s="25">
        <v>10</v>
      </c>
      <c r="AP68" s="25">
        <f t="shared" si="21"/>
        <v>80</v>
      </c>
      <c r="AQ68" s="27">
        <v>0</v>
      </c>
      <c r="AR68" s="25">
        <v>10</v>
      </c>
      <c r="AS68" s="25">
        <f t="shared" si="22"/>
        <v>100</v>
      </c>
      <c r="AT68" s="27">
        <v>0</v>
      </c>
      <c r="AU68" s="28">
        <f t="shared" si="23"/>
        <v>300</v>
      </c>
      <c r="AV68" s="27">
        <f t="shared" si="23"/>
        <v>0</v>
      </c>
      <c r="AW68" s="25" t="s">
        <v>88</v>
      </c>
    </row>
    <row r="69" spans="1:49" s="29" customFormat="1" ht="78.75" hidden="1" x14ac:dyDescent="0.25">
      <c r="A69" s="24" t="s">
        <v>254</v>
      </c>
      <c r="B69" s="24" t="s">
        <v>255</v>
      </c>
      <c r="C69" s="25" t="s">
        <v>540</v>
      </c>
      <c r="D69" s="25" t="s">
        <v>541</v>
      </c>
      <c r="E69" s="23" t="s">
        <v>542</v>
      </c>
      <c r="F69" s="25" t="s">
        <v>543</v>
      </c>
      <c r="G69" s="25" t="s">
        <v>544</v>
      </c>
      <c r="H69" s="24" t="s">
        <v>117</v>
      </c>
      <c r="I69" s="25">
        <v>2</v>
      </c>
      <c r="J69" s="26">
        <v>1</v>
      </c>
      <c r="K69" s="26">
        <f t="shared" si="13"/>
        <v>2</v>
      </c>
      <c r="L69" s="24" t="s">
        <v>545</v>
      </c>
      <c r="M69" s="24" t="s">
        <v>117</v>
      </c>
      <c r="N69" s="25">
        <v>4</v>
      </c>
      <c r="O69" s="26">
        <v>1</v>
      </c>
      <c r="P69" s="26">
        <f t="shared" si="14"/>
        <v>4</v>
      </c>
      <c r="Q69" s="24" t="s">
        <v>546</v>
      </c>
      <c r="R69" s="24" t="s">
        <v>117</v>
      </c>
      <c r="S69" s="25">
        <v>6</v>
      </c>
      <c r="T69" s="26">
        <v>1</v>
      </c>
      <c r="U69" s="26">
        <f t="shared" si="15"/>
        <v>6</v>
      </c>
      <c r="V69" s="24" t="s">
        <v>547</v>
      </c>
      <c r="W69" s="24" t="s">
        <v>117</v>
      </c>
      <c r="X69" s="25">
        <v>8</v>
      </c>
      <c r="Y69" s="26">
        <v>1</v>
      </c>
      <c r="Z69" s="26">
        <f t="shared" si="16"/>
        <v>8</v>
      </c>
      <c r="AA69" s="24" t="s">
        <v>548</v>
      </c>
      <c r="AB69" s="24" t="s">
        <v>117</v>
      </c>
      <c r="AC69" s="25">
        <v>5</v>
      </c>
      <c r="AD69" s="26">
        <v>1</v>
      </c>
      <c r="AE69" s="26">
        <f t="shared" si="17"/>
        <v>5</v>
      </c>
      <c r="AF69" s="25">
        <v>10</v>
      </c>
      <c r="AG69" s="25">
        <f t="shared" si="18"/>
        <v>20</v>
      </c>
      <c r="AH69" s="27">
        <v>0</v>
      </c>
      <c r="AI69" s="25">
        <v>10</v>
      </c>
      <c r="AJ69" s="25">
        <f t="shared" si="19"/>
        <v>40</v>
      </c>
      <c r="AK69" s="27">
        <v>0</v>
      </c>
      <c r="AL69" s="25">
        <v>10</v>
      </c>
      <c r="AM69" s="25">
        <f t="shared" si="20"/>
        <v>60</v>
      </c>
      <c r="AN69" s="27">
        <v>0</v>
      </c>
      <c r="AO69" s="25">
        <v>10</v>
      </c>
      <c r="AP69" s="25">
        <f t="shared" si="21"/>
        <v>80</v>
      </c>
      <c r="AQ69" s="27">
        <v>0</v>
      </c>
      <c r="AR69" s="25">
        <v>10</v>
      </c>
      <c r="AS69" s="25">
        <f t="shared" si="22"/>
        <v>50</v>
      </c>
      <c r="AT69" s="27">
        <v>0</v>
      </c>
      <c r="AU69" s="28">
        <f t="shared" si="23"/>
        <v>250</v>
      </c>
      <c r="AV69" s="27">
        <f t="shared" si="23"/>
        <v>0</v>
      </c>
      <c r="AW69" s="25" t="s">
        <v>88</v>
      </c>
    </row>
    <row r="70" spans="1:49" s="29" customFormat="1" ht="78.75" hidden="1" x14ac:dyDescent="0.25">
      <c r="A70" s="24" t="s">
        <v>254</v>
      </c>
      <c r="B70" s="24" t="s">
        <v>255</v>
      </c>
      <c r="C70" s="25" t="s">
        <v>549</v>
      </c>
      <c r="D70" s="25" t="s">
        <v>550</v>
      </c>
      <c r="E70" s="23" t="s">
        <v>551</v>
      </c>
      <c r="F70" s="25" t="s">
        <v>552</v>
      </c>
      <c r="G70" s="25" t="s">
        <v>553</v>
      </c>
      <c r="H70" s="24" t="s">
        <v>117</v>
      </c>
      <c r="I70" s="25">
        <v>2</v>
      </c>
      <c r="J70" s="26">
        <v>1</v>
      </c>
      <c r="K70" s="26">
        <f t="shared" si="13"/>
        <v>2</v>
      </c>
      <c r="L70" s="24" t="s">
        <v>554</v>
      </c>
      <c r="M70" s="24" t="s">
        <v>117</v>
      </c>
      <c r="N70" s="25">
        <v>4</v>
      </c>
      <c r="O70" s="26">
        <v>1</v>
      </c>
      <c r="P70" s="26">
        <f t="shared" si="14"/>
        <v>4</v>
      </c>
      <c r="Q70" s="24" t="s">
        <v>555</v>
      </c>
      <c r="R70" s="24" t="s">
        <v>117</v>
      </c>
      <c r="S70" s="25">
        <v>6</v>
      </c>
      <c r="T70" s="26">
        <v>1</v>
      </c>
      <c r="U70" s="26">
        <f t="shared" si="15"/>
        <v>6</v>
      </c>
      <c r="V70" s="24" t="s">
        <v>556</v>
      </c>
      <c r="W70" s="24" t="s">
        <v>117</v>
      </c>
      <c r="X70" s="25">
        <v>8</v>
      </c>
      <c r="Y70" s="26">
        <v>1</v>
      </c>
      <c r="Z70" s="26">
        <f t="shared" si="16"/>
        <v>8</v>
      </c>
      <c r="AA70" s="24" t="s">
        <v>557</v>
      </c>
      <c r="AB70" s="24" t="s">
        <v>117</v>
      </c>
      <c r="AC70" s="25">
        <v>5</v>
      </c>
      <c r="AD70" s="26">
        <v>1</v>
      </c>
      <c r="AE70" s="26">
        <f t="shared" si="17"/>
        <v>5</v>
      </c>
      <c r="AF70" s="25">
        <v>10</v>
      </c>
      <c r="AG70" s="25">
        <f t="shared" si="18"/>
        <v>20</v>
      </c>
      <c r="AH70" s="27">
        <v>0</v>
      </c>
      <c r="AI70" s="25">
        <v>10</v>
      </c>
      <c r="AJ70" s="25">
        <f t="shared" si="19"/>
        <v>40</v>
      </c>
      <c r="AK70" s="27">
        <v>0</v>
      </c>
      <c r="AL70" s="25">
        <v>10</v>
      </c>
      <c r="AM70" s="25">
        <f t="shared" si="20"/>
        <v>60</v>
      </c>
      <c r="AN70" s="27">
        <v>0</v>
      </c>
      <c r="AO70" s="25">
        <v>10</v>
      </c>
      <c r="AP70" s="25">
        <f t="shared" si="21"/>
        <v>80</v>
      </c>
      <c r="AQ70" s="27">
        <v>0</v>
      </c>
      <c r="AR70" s="25">
        <v>10</v>
      </c>
      <c r="AS70" s="25">
        <f t="shared" si="22"/>
        <v>50</v>
      </c>
      <c r="AT70" s="27">
        <v>0</v>
      </c>
      <c r="AU70" s="28">
        <f t="shared" si="23"/>
        <v>250</v>
      </c>
      <c r="AV70" s="27">
        <f t="shared" si="23"/>
        <v>0</v>
      </c>
      <c r="AW70" s="25" t="s">
        <v>88</v>
      </c>
    </row>
    <row r="71" spans="1:49" s="29" customFormat="1" ht="78.75" hidden="1" x14ac:dyDescent="0.25">
      <c r="A71" s="24" t="s">
        <v>254</v>
      </c>
      <c r="B71" s="24" t="s">
        <v>255</v>
      </c>
      <c r="C71" s="25" t="s">
        <v>412</v>
      </c>
      <c r="D71" s="25" t="s">
        <v>558</v>
      </c>
      <c r="E71" s="23" t="s">
        <v>559</v>
      </c>
      <c r="F71" s="25" t="s">
        <v>560</v>
      </c>
      <c r="G71" s="25" t="s">
        <v>561</v>
      </c>
      <c r="H71" s="24" t="s">
        <v>117</v>
      </c>
      <c r="I71" s="25">
        <v>2</v>
      </c>
      <c r="J71" s="26">
        <v>1</v>
      </c>
      <c r="K71" s="26">
        <f t="shared" si="13"/>
        <v>2</v>
      </c>
      <c r="L71" s="24" t="s">
        <v>562</v>
      </c>
      <c r="M71" s="24" t="s">
        <v>117</v>
      </c>
      <c r="N71" s="25">
        <v>4</v>
      </c>
      <c r="O71" s="26">
        <v>1</v>
      </c>
      <c r="P71" s="26">
        <f t="shared" si="14"/>
        <v>4</v>
      </c>
      <c r="Q71" s="24" t="s">
        <v>563</v>
      </c>
      <c r="R71" s="24" t="s">
        <v>117</v>
      </c>
      <c r="S71" s="25">
        <v>6</v>
      </c>
      <c r="T71" s="26">
        <v>1</v>
      </c>
      <c r="U71" s="26">
        <f t="shared" si="15"/>
        <v>6</v>
      </c>
      <c r="V71" s="24" t="s">
        <v>564</v>
      </c>
      <c r="W71" s="24" t="s">
        <v>117</v>
      </c>
      <c r="X71" s="25">
        <v>8</v>
      </c>
      <c r="Y71" s="26">
        <v>1</v>
      </c>
      <c r="Z71" s="26">
        <f t="shared" si="16"/>
        <v>8</v>
      </c>
      <c r="AA71" s="24" t="s">
        <v>565</v>
      </c>
      <c r="AB71" s="24" t="s">
        <v>117</v>
      </c>
      <c r="AC71" s="25">
        <v>5</v>
      </c>
      <c r="AD71" s="26">
        <v>1</v>
      </c>
      <c r="AE71" s="26">
        <f t="shared" si="17"/>
        <v>5</v>
      </c>
      <c r="AF71" s="25">
        <v>10</v>
      </c>
      <c r="AG71" s="25">
        <f t="shared" si="18"/>
        <v>20</v>
      </c>
      <c r="AH71" s="27">
        <v>0</v>
      </c>
      <c r="AI71" s="25">
        <v>10</v>
      </c>
      <c r="AJ71" s="25">
        <f t="shared" si="19"/>
        <v>40</v>
      </c>
      <c r="AK71" s="27">
        <v>0</v>
      </c>
      <c r="AL71" s="25">
        <v>10</v>
      </c>
      <c r="AM71" s="25">
        <f t="shared" si="20"/>
        <v>60</v>
      </c>
      <c r="AN71" s="27">
        <v>0</v>
      </c>
      <c r="AO71" s="25">
        <v>10</v>
      </c>
      <c r="AP71" s="25">
        <f t="shared" si="21"/>
        <v>80</v>
      </c>
      <c r="AQ71" s="27">
        <v>0</v>
      </c>
      <c r="AR71" s="25">
        <v>10</v>
      </c>
      <c r="AS71" s="25">
        <f t="shared" si="22"/>
        <v>50</v>
      </c>
      <c r="AT71" s="27">
        <v>0</v>
      </c>
      <c r="AU71" s="28">
        <f t="shared" si="23"/>
        <v>250</v>
      </c>
      <c r="AV71" s="27">
        <f t="shared" si="23"/>
        <v>0</v>
      </c>
      <c r="AW71" s="25" t="s">
        <v>88</v>
      </c>
    </row>
    <row r="72" spans="1:49" s="29" customFormat="1" ht="78.75" x14ac:dyDescent="0.25">
      <c r="A72" s="24" t="s">
        <v>254</v>
      </c>
      <c r="B72" s="24" t="s">
        <v>255</v>
      </c>
      <c r="C72" s="25" t="s">
        <v>566</v>
      </c>
      <c r="D72" s="25" t="s">
        <v>567</v>
      </c>
      <c r="E72" s="23" t="s">
        <v>568</v>
      </c>
      <c r="F72" s="24" t="s">
        <v>569</v>
      </c>
      <c r="G72" s="24" t="s">
        <v>570</v>
      </c>
      <c r="H72" s="24" t="s">
        <v>106</v>
      </c>
      <c r="I72" s="25">
        <v>8</v>
      </c>
      <c r="J72" s="26">
        <v>1</v>
      </c>
      <c r="K72" s="26">
        <f t="shared" si="13"/>
        <v>8</v>
      </c>
      <c r="L72" s="24" t="s">
        <v>571</v>
      </c>
      <c r="M72" s="24" t="s">
        <v>106</v>
      </c>
      <c r="N72" s="25">
        <v>16</v>
      </c>
      <c r="O72" s="26">
        <v>1</v>
      </c>
      <c r="P72" s="26">
        <f t="shared" si="14"/>
        <v>16</v>
      </c>
      <c r="Q72" s="24" t="s">
        <v>572</v>
      </c>
      <c r="R72" s="24" t="s">
        <v>106</v>
      </c>
      <c r="S72" s="25">
        <v>24</v>
      </c>
      <c r="T72" s="26">
        <v>1</v>
      </c>
      <c r="U72" s="26">
        <f t="shared" si="15"/>
        <v>24</v>
      </c>
      <c r="V72" s="24" t="s">
        <v>573</v>
      </c>
      <c r="W72" s="24" t="s">
        <v>106</v>
      </c>
      <c r="X72" s="25">
        <v>32</v>
      </c>
      <c r="Y72" s="26">
        <v>1</v>
      </c>
      <c r="Z72" s="26">
        <f t="shared" si="16"/>
        <v>32</v>
      </c>
      <c r="AA72" s="24" t="s">
        <v>574</v>
      </c>
      <c r="AB72" s="24" t="s">
        <v>106</v>
      </c>
      <c r="AC72" s="25">
        <v>40</v>
      </c>
      <c r="AD72" s="26">
        <v>1</v>
      </c>
      <c r="AE72" s="26">
        <f t="shared" si="17"/>
        <v>40</v>
      </c>
      <c r="AF72" s="25">
        <v>10</v>
      </c>
      <c r="AG72" s="25">
        <f t="shared" si="18"/>
        <v>80</v>
      </c>
      <c r="AH72" s="27">
        <v>0</v>
      </c>
      <c r="AI72" s="25">
        <v>20</v>
      </c>
      <c r="AJ72" s="25">
        <f t="shared" si="19"/>
        <v>320</v>
      </c>
      <c r="AK72" s="27">
        <v>0</v>
      </c>
      <c r="AL72" s="25">
        <v>30</v>
      </c>
      <c r="AM72" s="25">
        <f t="shared" si="20"/>
        <v>720</v>
      </c>
      <c r="AN72" s="27">
        <v>0</v>
      </c>
      <c r="AO72" s="25">
        <v>40</v>
      </c>
      <c r="AP72" s="25">
        <f t="shared" si="21"/>
        <v>1280</v>
      </c>
      <c r="AQ72" s="27">
        <v>0</v>
      </c>
      <c r="AR72" s="25">
        <v>40</v>
      </c>
      <c r="AS72" s="25">
        <f t="shared" si="22"/>
        <v>1600</v>
      </c>
      <c r="AT72" s="27">
        <v>0</v>
      </c>
      <c r="AU72" s="28">
        <f t="shared" si="23"/>
        <v>4000</v>
      </c>
      <c r="AV72" s="27">
        <f t="shared" si="23"/>
        <v>0</v>
      </c>
      <c r="AW72" s="25" t="s">
        <v>88</v>
      </c>
    </row>
    <row r="73" spans="1:49" s="29" customFormat="1" ht="78.75" hidden="1" x14ac:dyDescent="0.25">
      <c r="A73" s="24" t="s">
        <v>254</v>
      </c>
      <c r="B73" s="24" t="s">
        <v>255</v>
      </c>
      <c r="C73" s="25" t="s">
        <v>575</v>
      </c>
      <c r="D73" s="25" t="s">
        <v>576</v>
      </c>
      <c r="E73" s="23" t="s">
        <v>577</v>
      </c>
      <c r="F73" s="24" t="s">
        <v>578</v>
      </c>
      <c r="G73" s="24" t="s">
        <v>579</v>
      </c>
      <c r="H73" s="24" t="s">
        <v>106</v>
      </c>
      <c r="I73" s="25">
        <v>2</v>
      </c>
      <c r="J73" s="26">
        <v>1</v>
      </c>
      <c r="K73" s="26">
        <f t="shared" si="13"/>
        <v>2</v>
      </c>
      <c r="L73" s="24" t="s">
        <v>580</v>
      </c>
      <c r="M73" s="24" t="s">
        <v>106</v>
      </c>
      <c r="N73" s="25">
        <v>4</v>
      </c>
      <c r="O73" s="26">
        <v>1</v>
      </c>
      <c r="P73" s="26">
        <f t="shared" si="14"/>
        <v>4</v>
      </c>
      <c r="Q73" s="24" t="s">
        <v>581</v>
      </c>
      <c r="R73" s="24" t="s">
        <v>106</v>
      </c>
      <c r="S73" s="25">
        <v>6</v>
      </c>
      <c r="T73" s="26">
        <v>1</v>
      </c>
      <c r="U73" s="26">
        <f t="shared" si="15"/>
        <v>6</v>
      </c>
      <c r="V73" s="24" t="s">
        <v>582</v>
      </c>
      <c r="W73" s="24" t="s">
        <v>106</v>
      </c>
      <c r="X73" s="25">
        <v>8</v>
      </c>
      <c r="Y73" s="26">
        <v>1</v>
      </c>
      <c r="Z73" s="26">
        <f t="shared" si="16"/>
        <v>8</v>
      </c>
      <c r="AA73" s="24" t="s">
        <v>583</v>
      </c>
      <c r="AB73" s="24" t="s">
        <v>106</v>
      </c>
      <c r="AC73" s="25">
        <v>40</v>
      </c>
      <c r="AD73" s="26">
        <v>1</v>
      </c>
      <c r="AE73" s="26">
        <f t="shared" si="17"/>
        <v>40</v>
      </c>
      <c r="AF73" s="25">
        <v>40</v>
      </c>
      <c r="AG73" s="25">
        <f t="shared" si="18"/>
        <v>80</v>
      </c>
      <c r="AH73" s="27">
        <v>0</v>
      </c>
      <c r="AI73" s="25">
        <v>40</v>
      </c>
      <c r="AJ73" s="25">
        <f t="shared" si="19"/>
        <v>160</v>
      </c>
      <c r="AK73" s="27">
        <v>0</v>
      </c>
      <c r="AL73" s="25">
        <v>40</v>
      </c>
      <c r="AM73" s="25">
        <f t="shared" si="20"/>
        <v>240</v>
      </c>
      <c r="AN73" s="27">
        <v>0</v>
      </c>
      <c r="AO73" s="25">
        <v>40</v>
      </c>
      <c r="AP73" s="25">
        <f t="shared" si="21"/>
        <v>320</v>
      </c>
      <c r="AQ73" s="27">
        <v>0</v>
      </c>
      <c r="AR73" s="25">
        <v>40</v>
      </c>
      <c r="AS73" s="25">
        <f t="shared" si="22"/>
        <v>1600</v>
      </c>
      <c r="AT73" s="27">
        <v>0</v>
      </c>
      <c r="AU73" s="28">
        <f t="shared" si="23"/>
        <v>2400</v>
      </c>
      <c r="AV73" s="27">
        <f t="shared" si="23"/>
        <v>0</v>
      </c>
      <c r="AW73" s="25" t="s">
        <v>88</v>
      </c>
    </row>
    <row r="74" spans="1:49" s="29" customFormat="1" ht="78.75" hidden="1" x14ac:dyDescent="0.25">
      <c r="A74" s="24" t="s">
        <v>254</v>
      </c>
      <c r="B74" s="24" t="s">
        <v>255</v>
      </c>
      <c r="C74" s="25" t="s">
        <v>584</v>
      </c>
      <c r="D74" s="25" t="s">
        <v>585</v>
      </c>
      <c r="E74" s="23" t="s">
        <v>586</v>
      </c>
      <c r="F74" s="24" t="s">
        <v>587</v>
      </c>
      <c r="G74" s="24" t="s">
        <v>588</v>
      </c>
      <c r="H74" s="24" t="s">
        <v>106</v>
      </c>
      <c r="I74" s="25">
        <v>2</v>
      </c>
      <c r="J74" s="26">
        <v>1</v>
      </c>
      <c r="K74" s="26">
        <f t="shared" si="13"/>
        <v>2</v>
      </c>
      <c r="L74" s="24" t="s">
        <v>589</v>
      </c>
      <c r="M74" s="24" t="s">
        <v>106</v>
      </c>
      <c r="N74" s="25">
        <v>4</v>
      </c>
      <c r="O74" s="26">
        <v>1</v>
      </c>
      <c r="P74" s="26">
        <f t="shared" si="14"/>
        <v>4</v>
      </c>
      <c r="Q74" s="24" t="s">
        <v>590</v>
      </c>
      <c r="R74" s="24" t="s">
        <v>106</v>
      </c>
      <c r="S74" s="25">
        <v>6</v>
      </c>
      <c r="T74" s="26">
        <v>1</v>
      </c>
      <c r="U74" s="26">
        <f t="shared" si="15"/>
        <v>6</v>
      </c>
      <c r="V74" s="24" t="s">
        <v>591</v>
      </c>
      <c r="W74" s="24" t="s">
        <v>106</v>
      </c>
      <c r="X74" s="25">
        <v>8</v>
      </c>
      <c r="Y74" s="26">
        <v>1</v>
      </c>
      <c r="Z74" s="26">
        <f t="shared" si="16"/>
        <v>8</v>
      </c>
      <c r="AA74" s="24" t="s">
        <v>592</v>
      </c>
      <c r="AB74" s="24" t="s">
        <v>106</v>
      </c>
      <c r="AC74" s="25">
        <v>4</v>
      </c>
      <c r="AD74" s="26">
        <v>1</v>
      </c>
      <c r="AE74" s="26">
        <f t="shared" si="17"/>
        <v>4</v>
      </c>
      <c r="AF74" s="25">
        <v>4</v>
      </c>
      <c r="AG74" s="25">
        <f t="shared" si="18"/>
        <v>8</v>
      </c>
      <c r="AH74" s="27">
        <v>0</v>
      </c>
      <c r="AI74" s="25">
        <v>4</v>
      </c>
      <c r="AJ74" s="25">
        <f t="shared" si="19"/>
        <v>16</v>
      </c>
      <c r="AK74" s="27">
        <v>0</v>
      </c>
      <c r="AL74" s="25">
        <v>4</v>
      </c>
      <c r="AM74" s="25">
        <f t="shared" si="20"/>
        <v>24</v>
      </c>
      <c r="AN74" s="27">
        <v>0</v>
      </c>
      <c r="AO74" s="25">
        <v>4</v>
      </c>
      <c r="AP74" s="25">
        <f t="shared" si="21"/>
        <v>32</v>
      </c>
      <c r="AQ74" s="27">
        <v>0</v>
      </c>
      <c r="AR74" s="25">
        <v>4</v>
      </c>
      <c r="AS74" s="25">
        <f t="shared" si="22"/>
        <v>16</v>
      </c>
      <c r="AT74" s="27">
        <v>0</v>
      </c>
      <c r="AU74" s="28">
        <f t="shared" si="23"/>
        <v>96</v>
      </c>
      <c r="AV74" s="27">
        <f t="shared" si="23"/>
        <v>0</v>
      </c>
      <c r="AW74" s="25" t="s">
        <v>88</v>
      </c>
    </row>
    <row r="75" spans="1:49" s="29" customFormat="1" ht="78.75" hidden="1" x14ac:dyDescent="0.25">
      <c r="A75" s="24" t="s">
        <v>254</v>
      </c>
      <c r="B75" s="24" t="s">
        <v>255</v>
      </c>
      <c r="C75" s="25" t="s">
        <v>317</v>
      </c>
      <c r="D75" s="24" t="s">
        <v>593</v>
      </c>
      <c r="E75" s="23" t="s">
        <v>594</v>
      </c>
      <c r="F75" s="24" t="s">
        <v>595</v>
      </c>
      <c r="G75" s="24" t="s">
        <v>596</v>
      </c>
      <c r="H75" s="24" t="s">
        <v>106</v>
      </c>
      <c r="I75" s="25">
        <v>4</v>
      </c>
      <c r="J75" s="26">
        <v>1</v>
      </c>
      <c r="K75" s="26">
        <f t="shared" si="13"/>
        <v>4</v>
      </c>
      <c r="L75" s="24" t="s">
        <v>597</v>
      </c>
      <c r="M75" s="24" t="s">
        <v>106</v>
      </c>
      <c r="N75" s="25">
        <v>8</v>
      </c>
      <c r="O75" s="26">
        <v>1</v>
      </c>
      <c r="P75" s="26">
        <f t="shared" si="14"/>
        <v>8</v>
      </c>
      <c r="Q75" s="24" t="s">
        <v>598</v>
      </c>
      <c r="R75" s="24" t="s">
        <v>106</v>
      </c>
      <c r="S75" s="25">
        <v>12</v>
      </c>
      <c r="T75" s="26">
        <v>1</v>
      </c>
      <c r="U75" s="26">
        <f t="shared" si="15"/>
        <v>12</v>
      </c>
      <c r="V75" s="24" t="s">
        <v>599</v>
      </c>
      <c r="W75" s="24" t="s">
        <v>106</v>
      </c>
      <c r="X75" s="25">
        <v>16</v>
      </c>
      <c r="Y75" s="26">
        <v>1</v>
      </c>
      <c r="Z75" s="26">
        <f t="shared" si="16"/>
        <v>16</v>
      </c>
      <c r="AA75" s="24" t="s">
        <v>600</v>
      </c>
      <c r="AB75" s="24" t="s">
        <v>106</v>
      </c>
      <c r="AC75" s="25">
        <v>32</v>
      </c>
      <c r="AD75" s="26">
        <v>1</v>
      </c>
      <c r="AE75" s="26">
        <f t="shared" si="17"/>
        <v>32</v>
      </c>
      <c r="AF75" s="25">
        <v>32</v>
      </c>
      <c r="AG75" s="25">
        <f t="shared" si="18"/>
        <v>128</v>
      </c>
      <c r="AH75" s="27">
        <v>0</v>
      </c>
      <c r="AI75" s="25">
        <v>32</v>
      </c>
      <c r="AJ75" s="25">
        <f t="shared" si="19"/>
        <v>256</v>
      </c>
      <c r="AK75" s="27">
        <v>0</v>
      </c>
      <c r="AL75" s="25">
        <v>32</v>
      </c>
      <c r="AM75" s="25">
        <f t="shared" si="20"/>
        <v>384</v>
      </c>
      <c r="AN75" s="27">
        <v>0</v>
      </c>
      <c r="AO75" s="25">
        <v>32</v>
      </c>
      <c r="AP75" s="25">
        <f t="shared" si="21"/>
        <v>512</v>
      </c>
      <c r="AQ75" s="27">
        <v>0</v>
      </c>
      <c r="AR75" s="25">
        <v>32</v>
      </c>
      <c r="AS75" s="25">
        <f t="shared" si="22"/>
        <v>1024</v>
      </c>
      <c r="AT75" s="27">
        <v>0</v>
      </c>
      <c r="AU75" s="28">
        <f t="shared" si="23"/>
        <v>2304</v>
      </c>
      <c r="AV75" s="27">
        <f t="shared" si="23"/>
        <v>0</v>
      </c>
      <c r="AW75" s="25" t="s">
        <v>88</v>
      </c>
    </row>
    <row r="76" spans="1:49" s="29" customFormat="1" ht="78.75" x14ac:dyDescent="0.25">
      <c r="A76" s="24" t="s">
        <v>254</v>
      </c>
      <c r="B76" s="24" t="s">
        <v>255</v>
      </c>
      <c r="C76" s="25" t="s">
        <v>566</v>
      </c>
      <c r="D76" s="25" t="s">
        <v>601</v>
      </c>
      <c r="E76" s="23" t="s">
        <v>602</v>
      </c>
      <c r="F76" s="24" t="s">
        <v>569</v>
      </c>
      <c r="G76" s="24" t="s">
        <v>570</v>
      </c>
      <c r="H76" s="24" t="s">
        <v>106</v>
      </c>
      <c r="I76" s="25">
        <v>8</v>
      </c>
      <c r="J76" s="26">
        <v>1</v>
      </c>
      <c r="K76" s="26">
        <f t="shared" si="13"/>
        <v>8</v>
      </c>
      <c r="L76" s="24" t="s">
        <v>571</v>
      </c>
      <c r="M76" s="24" t="s">
        <v>106</v>
      </c>
      <c r="N76" s="25">
        <v>16</v>
      </c>
      <c r="O76" s="26">
        <v>1</v>
      </c>
      <c r="P76" s="26">
        <f t="shared" si="14"/>
        <v>16</v>
      </c>
      <c r="Q76" s="24" t="s">
        <v>572</v>
      </c>
      <c r="R76" s="24" t="s">
        <v>106</v>
      </c>
      <c r="S76" s="25">
        <v>24</v>
      </c>
      <c r="T76" s="26">
        <v>1</v>
      </c>
      <c r="U76" s="26">
        <f t="shared" si="15"/>
        <v>24</v>
      </c>
      <c r="V76" s="24" t="s">
        <v>573</v>
      </c>
      <c r="W76" s="24" t="s">
        <v>106</v>
      </c>
      <c r="X76" s="25">
        <v>32</v>
      </c>
      <c r="Y76" s="26">
        <v>1</v>
      </c>
      <c r="Z76" s="26">
        <f t="shared" si="16"/>
        <v>32</v>
      </c>
      <c r="AA76" s="24" t="s">
        <v>574</v>
      </c>
      <c r="AB76" s="24" t="s">
        <v>106</v>
      </c>
      <c r="AC76" s="25">
        <v>40</v>
      </c>
      <c r="AD76" s="26">
        <v>1</v>
      </c>
      <c r="AE76" s="26">
        <f t="shared" si="17"/>
        <v>40</v>
      </c>
      <c r="AF76" s="25">
        <v>10</v>
      </c>
      <c r="AG76" s="25">
        <f t="shared" si="18"/>
        <v>80</v>
      </c>
      <c r="AH76" s="27">
        <v>0</v>
      </c>
      <c r="AI76" s="25">
        <v>20</v>
      </c>
      <c r="AJ76" s="25">
        <f t="shared" si="19"/>
        <v>320</v>
      </c>
      <c r="AK76" s="27">
        <v>0</v>
      </c>
      <c r="AL76" s="25">
        <v>30</v>
      </c>
      <c r="AM76" s="25">
        <f t="shared" si="20"/>
        <v>720</v>
      </c>
      <c r="AN76" s="27">
        <v>0</v>
      </c>
      <c r="AO76" s="25">
        <v>40</v>
      </c>
      <c r="AP76" s="25">
        <f t="shared" si="21"/>
        <v>1280</v>
      </c>
      <c r="AQ76" s="27">
        <v>0</v>
      </c>
      <c r="AR76" s="25">
        <v>40</v>
      </c>
      <c r="AS76" s="25">
        <f t="shared" si="22"/>
        <v>1600</v>
      </c>
      <c r="AT76" s="27">
        <v>0</v>
      </c>
      <c r="AU76" s="28">
        <f t="shared" si="23"/>
        <v>4000</v>
      </c>
      <c r="AV76" s="27">
        <f t="shared" si="23"/>
        <v>0</v>
      </c>
      <c r="AW76" s="25" t="s">
        <v>88</v>
      </c>
    </row>
  </sheetData>
  <autoFilter ref="A2:AX76" xr:uid="{5DF770E9-2D65-4578-BFB5-5D7BE0D18F82}">
    <filterColumn colId="2">
      <filters>
        <filter val="Query"/>
      </filters>
    </filterColumn>
  </autoFilter>
  <mergeCells count="2">
    <mergeCell ref="A1:AW1"/>
    <mergeCell ref="A66:AE66"/>
  </mergeCells>
  <conditionalFormatting sqref="K3:K65 U3:U65 Z3:Z65 AE3:AE65">
    <cfRule type="cellIs" dxfId="7" priority="3" operator="equal">
      <formula>0</formula>
    </cfRule>
  </conditionalFormatting>
  <conditionalFormatting sqref="K67:K76 U67:U76 Z67:Z76 AE67:AE76">
    <cfRule type="cellIs" dxfId="6" priority="1" operator="equal">
      <formula>0</formula>
    </cfRule>
  </conditionalFormatting>
  <conditionalFormatting sqref="P3">
    <cfRule type="cellIs" dxfId="5" priority="2" operator="equal">
      <formula>0</formula>
    </cfRule>
  </conditionalFormatting>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CAC67-AC7D-4092-8506-2C774E9E43B4}">
  <sheetPr codeName="Planilha3">
    <pageSetUpPr fitToPage="1"/>
  </sheetPr>
  <dimension ref="A1:X172"/>
  <sheetViews>
    <sheetView tabSelected="1" view="pageBreakPreview" zoomScale="90" zoomScaleNormal="90" zoomScaleSheetLayoutView="90" workbookViewId="0">
      <pane ySplit="1" topLeftCell="A2" activePane="bottomLeft" state="frozen"/>
      <selection pane="bottomLeft" activeCell="U2" sqref="U2:U6"/>
    </sheetView>
  </sheetViews>
  <sheetFormatPr defaultColWidth="8.7109375" defaultRowHeight="11.25" outlineLevelCol="1" x14ac:dyDescent="0.15"/>
  <cols>
    <col min="1" max="1" width="8.7109375" style="2"/>
    <col min="2" max="2" width="10.7109375" style="2" customWidth="1"/>
    <col min="3" max="3" width="15.5703125" style="2" customWidth="1"/>
    <col min="4" max="4" width="21" style="2" customWidth="1"/>
    <col min="5" max="5" width="36.42578125" style="2" customWidth="1" outlineLevel="1"/>
    <col min="6" max="6" width="14.42578125" style="2" customWidth="1" outlineLevel="1"/>
    <col min="7" max="7" width="38.5703125" style="62" customWidth="1" outlineLevel="1"/>
    <col min="8" max="10" width="22.28515625" style="2" customWidth="1" outlineLevel="1"/>
    <col min="11" max="11" width="34.7109375" style="2" customWidth="1"/>
    <col min="12" max="12" width="15.5703125" style="2" customWidth="1"/>
    <col min="13" max="13" width="18.7109375" style="2" customWidth="1"/>
    <col min="14" max="14" width="25.42578125" style="2" customWidth="1" outlineLevel="1"/>
    <col min="15" max="23" width="12.42578125" style="2" customWidth="1"/>
    <col min="24" max="24" width="9.42578125" style="2" hidden="1" customWidth="1"/>
    <col min="25" max="25" width="0.28515625" style="2" customWidth="1"/>
    <col min="26" max="16384" width="8.7109375" style="2"/>
  </cols>
  <sheetData>
    <row r="1" spans="1:24" ht="111.4" customHeight="1" x14ac:dyDescent="0.25">
      <c r="A1" s="48" t="s">
        <v>603</v>
      </c>
      <c r="B1" s="48" t="s">
        <v>604</v>
      </c>
      <c r="C1" s="48" t="s">
        <v>605</v>
      </c>
      <c r="D1" s="48" t="s">
        <v>606</v>
      </c>
      <c r="E1" s="48" t="s">
        <v>607</v>
      </c>
      <c r="F1" s="48" t="s">
        <v>608</v>
      </c>
      <c r="G1" s="48" t="s">
        <v>838</v>
      </c>
      <c r="H1" s="48" t="s">
        <v>962</v>
      </c>
      <c r="I1" s="48" t="s">
        <v>1032</v>
      </c>
      <c r="J1" s="48" t="s">
        <v>609</v>
      </c>
      <c r="K1" s="48" t="s">
        <v>610</v>
      </c>
      <c r="L1" s="48" t="s">
        <v>611</v>
      </c>
      <c r="M1" s="48" t="s">
        <v>612</v>
      </c>
      <c r="N1" s="48" t="s">
        <v>839</v>
      </c>
      <c r="O1" s="48" t="s">
        <v>1033</v>
      </c>
      <c r="P1" s="48" t="s">
        <v>797</v>
      </c>
      <c r="Q1" s="48" t="s">
        <v>1034</v>
      </c>
      <c r="R1" s="48" t="s">
        <v>798</v>
      </c>
      <c r="S1" s="48" t="s">
        <v>800</v>
      </c>
      <c r="T1" s="48" t="s">
        <v>1035</v>
      </c>
      <c r="U1" s="48" t="s">
        <v>613</v>
      </c>
      <c r="V1" s="48" t="s">
        <v>799</v>
      </c>
      <c r="W1" s="48" t="s">
        <v>1036</v>
      </c>
      <c r="X1" s="4" t="s">
        <v>614</v>
      </c>
    </row>
    <row r="2" spans="1:24" ht="37.35" customHeight="1" x14ac:dyDescent="0.25">
      <c r="A2" s="79" t="s">
        <v>615</v>
      </c>
      <c r="B2" s="79" t="s">
        <v>76</v>
      </c>
      <c r="C2" s="79" t="s">
        <v>77</v>
      </c>
      <c r="D2" s="77" t="s">
        <v>78</v>
      </c>
      <c r="E2" s="100" t="s">
        <v>1001</v>
      </c>
      <c r="F2" s="77" t="s">
        <v>616</v>
      </c>
      <c r="G2" s="54" t="s">
        <v>942</v>
      </c>
      <c r="H2" s="45">
        <v>1</v>
      </c>
      <c r="I2" s="81">
        <f>SUM(H2:H6)</f>
        <v>24</v>
      </c>
      <c r="J2" s="81" t="s">
        <v>617</v>
      </c>
      <c r="K2" s="95" t="s">
        <v>835</v>
      </c>
      <c r="L2" s="95" t="s">
        <v>618</v>
      </c>
      <c r="M2" s="95" t="s">
        <v>619</v>
      </c>
      <c r="N2" s="95" t="s">
        <v>620</v>
      </c>
      <c r="O2" s="72">
        <f>TRUNC(VLOOKUP(N2,PARAM!$A$11:$E$26,5,FALSE),1)</f>
        <v>1.2</v>
      </c>
      <c r="P2" s="72">
        <f>I2*O2</f>
        <v>28.799999999999997</v>
      </c>
      <c r="Q2" s="75">
        <f>TRUNC(P2*PARAM!$B$1,2)</f>
        <v>4228.7</v>
      </c>
      <c r="R2" s="72">
        <f>PARAM!$B$6</f>
        <v>0.6</v>
      </c>
      <c r="S2" s="72">
        <f>P2*R2</f>
        <v>17.279999999999998</v>
      </c>
      <c r="T2" s="75">
        <f>TRUNC(S2*PARAM!$B$1,2)</f>
        <v>2537.2199999999998</v>
      </c>
      <c r="U2" s="132" t="s">
        <v>120</v>
      </c>
      <c r="V2" s="132" t="s">
        <v>120</v>
      </c>
      <c r="W2" s="129" t="s">
        <v>120</v>
      </c>
      <c r="X2" s="8" t="s">
        <v>622</v>
      </c>
    </row>
    <row r="3" spans="1:24" ht="66" customHeight="1" x14ac:dyDescent="0.25">
      <c r="A3" s="85"/>
      <c r="B3" s="85"/>
      <c r="C3" s="85"/>
      <c r="D3" s="96"/>
      <c r="E3" s="96"/>
      <c r="F3" s="96"/>
      <c r="G3" s="54" t="s">
        <v>886</v>
      </c>
      <c r="H3" s="45">
        <v>4</v>
      </c>
      <c r="I3" s="94"/>
      <c r="J3" s="94"/>
      <c r="K3" s="87"/>
      <c r="L3" s="87"/>
      <c r="M3" s="87"/>
      <c r="N3" s="87"/>
      <c r="O3" s="73"/>
      <c r="P3" s="73"/>
      <c r="Q3" s="125"/>
      <c r="R3" s="73"/>
      <c r="S3" s="73"/>
      <c r="T3" s="125"/>
      <c r="U3" s="137"/>
      <c r="V3" s="137"/>
      <c r="W3" s="130"/>
      <c r="X3" s="8"/>
    </row>
    <row r="4" spans="1:24" ht="15.6" customHeight="1" x14ac:dyDescent="0.25">
      <c r="A4" s="85"/>
      <c r="B4" s="85"/>
      <c r="C4" s="85"/>
      <c r="D4" s="96"/>
      <c r="E4" s="96"/>
      <c r="F4" s="96"/>
      <c r="G4" s="54" t="s">
        <v>887</v>
      </c>
      <c r="H4" s="45">
        <v>2</v>
      </c>
      <c r="I4" s="94"/>
      <c r="J4" s="94"/>
      <c r="K4" s="87"/>
      <c r="L4" s="87"/>
      <c r="M4" s="87"/>
      <c r="N4" s="87"/>
      <c r="O4" s="73"/>
      <c r="P4" s="73"/>
      <c r="Q4" s="125"/>
      <c r="R4" s="73"/>
      <c r="S4" s="73"/>
      <c r="T4" s="125"/>
      <c r="U4" s="137"/>
      <c r="V4" s="137"/>
      <c r="W4" s="130"/>
      <c r="X4" s="8"/>
    </row>
    <row r="5" spans="1:24" ht="48.6" customHeight="1" x14ac:dyDescent="0.25">
      <c r="A5" s="85"/>
      <c r="B5" s="85"/>
      <c r="C5" s="85"/>
      <c r="D5" s="96"/>
      <c r="E5" s="96"/>
      <c r="F5" s="96"/>
      <c r="G5" s="54" t="s">
        <v>623</v>
      </c>
      <c r="H5" s="45">
        <v>16</v>
      </c>
      <c r="I5" s="94"/>
      <c r="J5" s="94"/>
      <c r="K5" s="87"/>
      <c r="L5" s="87"/>
      <c r="M5" s="87"/>
      <c r="N5" s="87"/>
      <c r="O5" s="73"/>
      <c r="P5" s="73"/>
      <c r="Q5" s="125"/>
      <c r="R5" s="73"/>
      <c r="S5" s="73"/>
      <c r="T5" s="125"/>
      <c r="U5" s="137"/>
      <c r="V5" s="137"/>
      <c r="W5" s="130"/>
      <c r="X5" s="8"/>
    </row>
    <row r="6" spans="1:24" ht="33.6" customHeight="1" x14ac:dyDescent="0.25">
      <c r="A6" s="80"/>
      <c r="B6" s="80"/>
      <c r="C6" s="80"/>
      <c r="D6" s="78"/>
      <c r="E6" s="78"/>
      <c r="F6" s="78"/>
      <c r="G6" s="54" t="s">
        <v>624</v>
      </c>
      <c r="H6" s="45">
        <v>1</v>
      </c>
      <c r="I6" s="82"/>
      <c r="J6" s="82"/>
      <c r="K6" s="88"/>
      <c r="L6" s="88"/>
      <c r="M6" s="88"/>
      <c r="N6" s="88"/>
      <c r="O6" s="74"/>
      <c r="P6" s="74"/>
      <c r="Q6" s="76"/>
      <c r="R6" s="74"/>
      <c r="S6" s="74"/>
      <c r="T6" s="76"/>
      <c r="U6" s="133"/>
      <c r="V6" s="133"/>
      <c r="W6" s="131"/>
      <c r="X6" s="8"/>
    </row>
    <row r="7" spans="1:24" ht="51.6" customHeight="1" x14ac:dyDescent="0.25">
      <c r="A7" s="79" t="s">
        <v>625</v>
      </c>
      <c r="B7" s="79" t="s">
        <v>76</v>
      </c>
      <c r="C7" s="79" t="s">
        <v>77</v>
      </c>
      <c r="D7" s="77" t="s">
        <v>89</v>
      </c>
      <c r="E7" s="77" t="str">
        <f>E18</f>
        <v xml:space="preserve"> - Elaboração de Manuais de Usuário ou Administrador contemplando a funcionalidade criada ou alterada;
 - Manual do Usuário deve ser construído orientado aos processos do requisitante e sua operação no sistema.</v>
      </c>
      <c r="F7" s="77" t="s">
        <v>616</v>
      </c>
      <c r="G7" s="54" t="s">
        <v>943</v>
      </c>
      <c r="H7" s="45">
        <v>2</v>
      </c>
      <c r="I7" s="81">
        <f>SUM(H7:H9)</f>
        <v>28</v>
      </c>
      <c r="J7" s="81" t="s">
        <v>617</v>
      </c>
      <c r="K7" s="95" t="s">
        <v>836</v>
      </c>
      <c r="L7" s="95" t="s">
        <v>626</v>
      </c>
      <c r="M7" s="95" t="s">
        <v>619</v>
      </c>
      <c r="N7" s="95" t="s">
        <v>620</v>
      </c>
      <c r="O7" s="72">
        <f>TRUNC(VLOOKUP(N7,PARAM!$A$11:$E$26,5,FALSE),1)</f>
        <v>1.2</v>
      </c>
      <c r="P7" s="72">
        <f>I7*O7</f>
        <v>33.6</v>
      </c>
      <c r="Q7" s="129">
        <f>TRUNC(P7*PARAM!$B$1,2)</f>
        <v>4933.4799999999996</v>
      </c>
      <c r="R7" s="129">
        <f>PARAM!$B$6</f>
        <v>0.6</v>
      </c>
      <c r="S7" s="129">
        <f>P7*R7</f>
        <v>20.16</v>
      </c>
      <c r="T7" s="129">
        <f>TRUNC(S7*PARAM!$B$1,2)</f>
        <v>2960.09</v>
      </c>
      <c r="U7" s="129" t="s">
        <v>120</v>
      </c>
      <c r="V7" s="129" t="s">
        <v>120</v>
      </c>
      <c r="W7" s="129" t="s">
        <v>120</v>
      </c>
      <c r="X7" s="8" t="s">
        <v>622</v>
      </c>
    </row>
    <row r="8" spans="1:24" ht="61.35" customHeight="1" x14ac:dyDescent="0.25">
      <c r="A8" s="85"/>
      <c r="B8" s="85"/>
      <c r="C8" s="85"/>
      <c r="D8" s="96"/>
      <c r="E8" s="96"/>
      <c r="F8" s="96"/>
      <c r="G8" s="54" t="s">
        <v>958</v>
      </c>
      <c r="H8" s="45">
        <v>24</v>
      </c>
      <c r="I8" s="94"/>
      <c r="J8" s="94"/>
      <c r="K8" s="87"/>
      <c r="L8" s="87"/>
      <c r="M8" s="87"/>
      <c r="N8" s="87"/>
      <c r="O8" s="73"/>
      <c r="P8" s="73"/>
      <c r="Q8" s="130"/>
      <c r="R8" s="130"/>
      <c r="S8" s="130"/>
      <c r="T8" s="130"/>
      <c r="U8" s="130"/>
      <c r="V8" s="130"/>
      <c r="W8" s="130"/>
      <c r="X8" s="8"/>
    </row>
    <row r="9" spans="1:24" ht="38.65" customHeight="1" x14ac:dyDescent="0.25">
      <c r="A9" s="85"/>
      <c r="B9" s="85"/>
      <c r="C9" s="85"/>
      <c r="D9" s="96"/>
      <c r="E9" s="96"/>
      <c r="F9" s="96"/>
      <c r="G9" s="54" t="s">
        <v>880</v>
      </c>
      <c r="H9" s="45">
        <v>2</v>
      </c>
      <c r="I9" s="94"/>
      <c r="J9" s="94"/>
      <c r="K9" s="87"/>
      <c r="L9" s="87"/>
      <c r="M9" s="87"/>
      <c r="N9" s="87"/>
      <c r="O9" s="74"/>
      <c r="P9" s="73"/>
      <c r="Q9" s="130"/>
      <c r="R9" s="130"/>
      <c r="S9" s="130"/>
      <c r="T9" s="130"/>
      <c r="U9" s="130"/>
      <c r="V9" s="130"/>
      <c r="W9" s="130"/>
      <c r="X9" s="8"/>
    </row>
    <row r="10" spans="1:24" ht="58.15" customHeight="1" x14ac:dyDescent="0.25">
      <c r="A10" s="79" t="s">
        <v>627</v>
      </c>
      <c r="B10" s="79" t="s">
        <v>76</v>
      </c>
      <c r="C10" s="79" t="s">
        <v>77</v>
      </c>
      <c r="D10" s="77" t="s">
        <v>628</v>
      </c>
      <c r="E10" s="100" t="s">
        <v>989</v>
      </c>
      <c r="F10" s="77" t="s">
        <v>629</v>
      </c>
      <c r="G10" s="54" t="s">
        <v>870</v>
      </c>
      <c r="H10" s="45">
        <v>6</v>
      </c>
      <c r="I10" s="81">
        <f>SUM(H10,H11)</f>
        <v>12</v>
      </c>
      <c r="J10" s="81" t="s">
        <v>617</v>
      </c>
      <c r="K10" s="95" t="s">
        <v>842</v>
      </c>
      <c r="L10" s="95" t="s">
        <v>630</v>
      </c>
      <c r="M10" s="95" t="s">
        <v>619</v>
      </c>
      <c r="N10" s="95" t="s">
        <v>631</v>
      </c>
      <c r="O10" s="72">
        <f>TRUNC(VLOOKUP(N10,PARAM!$A$11:$E$26,5,FALSE),1)</f>
        <v>1</v>
      </c>
      <c r="P10" s="72">
        <f>I10*O10</f>
        <v>12</v>
      </c>
      <c r="Q10" s="75">
        <f>TRUNC(P10*PARAM!$B$1,2)</f>
        <v>1761.96</v>
      </c>
      <c r="R10" s="132" t="s">
        <v>120</v>
      </c>
      <c r="S10" s="132" t="s">
        <v>120</v>
      </c>
      <c r="T10" s="132" t="s">
        <v>120</v>
      </c>
      <c r="U10" s="132" t="s">
        <v>120</v>
      </c>
      <c r="V10" s="132" t="s">
        <v>120</v>
      </c>
      <c r="W10" s="132" t="s">
        <v>120</v>
      </c>
      <c r="X10" s="8" t="s">
        <v>622</v>
      </c>
    </row>
    <row r="11" spans="1:24" ht="58.15" customHeight="1" x14ac:dyDescent="0.25">
      <c r="A11" s="80"/>
      <c r="B11" s="80"/>
      <c r="C11" s="80"/>
      <c r="D11" s="78"/>
      <c r="E11" s="78"/>
      <c r="F11" s="78"/>
      <c r="G11" s="54" t="s">
        <v>871</v>
      </c>
      <c r="H11" s="45">
        <v>6</v>
      </c>
      <c r="I11" s="82"/>
      <c r="J11" s="82"/>
      <c r="K11" s="88"/>
      <c r="L11" s="88"/>
      <c r="M11" s="88"/>
      <c r="N11" s="88"/>
      <c r="O11" s="74"/>
      <c r="P11" s="74"/>
      <c r="Q11" s="76"/>
      <c r="R11" s="133"/>
      <c r="S11" s="133"/>
      <c r="T11" s="133"/>
      <c r="U11" s="133"/>
      <c r="V11" s="133"/>
      <c r="W11" s="133"/>
      <c r="X11" s="8"/>
    </row>
    <row r="12" spans="1:24" ht="58.15" customHeight="1" x14ac:dyDescent="0.25">
      <c r="A12" s="79" t="s">
        <v>634</v>
      </c>
      <c r="B12" s="79" t="s">
        <v>76</v>
      </c>
      <c r="C12" s="79" t="s">
        <v>77</v>
      </c>
      <c r="D12" s="77" t="s">
        <v>635</v>
      </c>
      <c r="E12" s="77" t="s">
        <v>990</v>
      </c>
      <c r="F12" s="77" t="s">
        <v>636</v>
      </c>
      <c r="G12" s="54" t="s">
        <v>882</v>
      </c>
      <c r="H12" s="45">
        <v>10</v>
      </c>
      <c r="I12" s="81">
        <f>SUM(H12,H13)</f>
        <v>12</v>
      </c>
      <c r="J12" s="81" t="s">
        <v>617</v>
      </c>
      <c r="K12" s="95" t="s">
        <v>840</v>
      </c>
      <c r="L12" s="95" t="s">
        <v>638</v>
      </c>
      <c r="M12" s="95" t="s">
        <v>619</v>
      </c>
      <c r="N12" s="95" t="s">
        <v>631</v>
      </c>
      <c r="O12" s="72">
        <f>TRUNC(VLOOKUP(N12,PARAM!$A$11:$E$26,5,FALSE),1)</f>
        <v>1</v>
      </c>
      <c r="P12" s="72">
        <f>I12*O12</f>
        <v>12</v>
      </c>
      <c r="Q12" s="75">
        <f>TRUNC(P12*PARAM!$B$1,2)</f>
        <v>1761.96</v>
      </c>
      <c r="R12" s="132" t="s">
        <v>120</v>
      </c>
      <c r="S12" s="132" t="s">
        <v>120</v>
      </c>
      <c r="T12" s="132" t="s">
        <v>120</v>
      </c>
      <c r="U12" s="132" t="s">
        <v>120</v>
      </c>
      <c r="V12" s="132" t="s">
        <v>120</v>
      </c>
      <c r="W12" s="132" t="s">
        <v>120</v>
      </c>
      <c r="X12" s="8" t="s">
        <v>622</v>
      </c>
    </row>
    <row r="13" spans="1:24" ht="58.15" customHeight="1" x14ac:dyDescent="0.25">
      <c r="A13" s="80"/>
      <c r="B13" s="80"/>
      <c r="C13" s="80"/>
      <c r="D13" s="78"/>
      <c r="E13" s="78"/>
      <c r="F13" s="78"/>
      <c r="G13" s="54" t="s">
        <v>979</v>
      </c>
      <c r="H13" s="45">
        <v>2</v>
      </c>
      <c r="I13" s="82"/>
      <c r="J13" s="82"/>
      <c r="K13" s="88"/>
      <c r="L13" s="88"/>
      <c r="M13" s="88"/>
      <c r="N13" s="88"/>
      <c r="O13" s="74"/>
      <c r="P13" s="74"/>
      <c r="Q13" s="76"/>
      <c r="R13" s="133"/>
      <c r="S13" s="133"/>
      <c r="T13" s="133"/>
      <c r="U13" s="133"/>
      <c r="V13" s="133"/>
      <c r="W13" s="133"/>
      <c r="X13" s="8"/>
    </row>
    <row r="14" spans="1:24" ht="149.1" customHeight="1" x14ac:dyDescent="0.25">
      <c r="A14" s="48" t="s">
        <v>639</v>
      </c>
      <c r="B14" s="48" t="s">
        <v>76</v>
      </c>
      <c r="C14" s="48" t="s">
        <v>77</v>
      </c>
      <c r="D14" s="49" t="s">
        <v>112</v>
      </c>
      <c r="E14" s="49" t="s">
        <v>991</v>
      </c>
      <c r="F14" s="49" t="s">
        <v>640</v>
      </c>
      <c r="G14" s="54" t="s">
        <v>980</v>
      </c>
      <c r="H14" s="45">
        <v>4</v>
      </c>
      <c r="I14" s="45">
        <f>H14</f>
        <v>4</v>
      </c>
      <c r="J14" s="45" t="s">
        <v>617</v>
      </c>
      <c r="K14" s="50" t="s">
        <v>115</v>
      </c>
      <c r="L14" s="50" t="s">
        <v>641</v>
      </c>
      <c r="M14" s="50" t="s">
        <v>619</v>
      </c>
      <c r="N14" s="50" t="s">
        <v>642</v>
      </c>
      <c r="O14" s="47">
        <f>TRUNC(VLOOKUP(N14,PARAM!$A$11:$E$26,5,FALSE),1)</f>
        <v>1.2</v>
      </c>
      <c r="P14" s="47">
        <f>I14*O14</f>
        <v>4.8</v>
      </c>
      <c r="Q14" s="46">
        <f>TRUNC(P14*PARAM!$B$1,2)</f>
        <v>704.78</v>
      </c>
      <c r="R14" s="51" t="s">
        <v>120</v>
      </c>
      <c r="S14" s="51" t="s">
        <v>120</v>
      </c>
      <c r="T14" s="51" t="s">
        <v>120</v>
      </c>
      <c r="U14" s="51" t="s">
        <v>120</v>
      </c>
      <c r="V14" s="51" t="s">
        <v>120</v>
      </c>
      <c r="W14" s="51" t="s">
        <v>120</v>
      </c>
      <c r="X14" s="8" t="s">
        <v>622</v>
      </c>
    </row>
    <row r="15" spans="1:24" ht="52.9" customHeight="1" x14ac:dyDescent="0.25">
      <c r="A15" s="79" t="s">
        <v>643</v>
      </c>
      <c r="B15" s="79" t="s">
        <v>76</v>
      </c>
      <c r="C15" s="79" t="s">
        <v>122</v>
      </c>
      <c r="D15" s="77" t="s">
        <v>644</v>
      </c>
      <c r="E15" s="77" t="s">
        <v>992</v>
      </c>
      <c r="F15" s="77" t="s">
        <v>640</v>
      </c>
      <c r="G15" s="54" t="s">
        <v>864</v>
      </c>
      <c r="H15" s="45">
        <v>1</v>
      </c>
      <c r="I15" s="81">
        <f>SUM(H15:H17)</f>
        <v>7</v>
      </c>
      <c r="J15" s="81" t="s">
        <v>617</v>
      </c>
      <c r="K15" s="95" t="s">
        <v>645</v>
      </c>
      <c r="L15" s="95" t="s">
        <v>641</v>
      </c>
      <c r="M15" s="95" t="s">
        <v>619</v>
      </c>
      <c r="N15" s="95" t="s">
        <v>642</v>
      </c>
      <c r="O15" s="72">
        <f>TRUNC(VLOOKUP(N15,PARAM!$A$11:$E$26,5,FALSE),1)</f>
        <v>1.2</v>
      </c>
      <c r="P15" s="72">
        <f>I15*O15</f>
        <v>8.4</v>
      </c>
      <c r="Q15" s="97">
        <f>TRUNC(P15*PARAM!$B$1,2)</f>
        <v>1233.3699999999999</v>
      </c>
      <c r="R15" s="134" t="s">
        <v>120</v>
      </c>
      <c r="S15" s="134" t="s">
        <v>120</v>
      </c>
      <c r="T15" s="134" t="s">
        <v>120</v>
      </c>
      <c r="U15" s="134" t="s">
        <v>120</v>
      </c>
      <c r="V15" s="134" t="s">
        <v>120</v>
      </c>
      <c r="W15" s="134" t="s">
        <v>120</v>
      </c>
      <c r="X15" s="8" t="s">
        <v>622</v>
      </c>
    </row>
    <row r="16" spans="1:24" ht="52.9" customHeight="1" x14ac:dyDescent="0.25">
      <c r="A16" s="85"/>
      <c r="B16" s="85"/>
      <c r="C16" s="85"/>
      <c r="D16" s="96"/>
      <c r="E16" s="96"/>
      <c r="F16" s="96"/>
      <c r="G16" s="54" t="s">
        <v>978</v>
      </c>
      <c r="H16" s="45">
        <v>2</v>
      </c>
      <c r="I16" s="94"/>
      <c r="J16" s="94"/>
      <c r="K16" s="87"/>
      <c r="L16" s="87"/>
      <c r="M16" s="87"/>
      <c r="N16" s="87"/>
      <c r="O16" s="73"/>
      <c r="P16" s="73" t="e">
        <f>I16*(VLOOKUP(N16,PARAM!$A$11:$E$26,5,FALSE))</f>
        <v>#N/A</v>
      </c>
      <c r="Q16" s="98"/>
      <c r="R16" s="135"/>
      <c r="S16" s="135"/>
      <c r="T16" s="135"/>
      <c r="U16" s="135"/>
      <c r="V16" s="135"/>
      <c r="W16" s="135"/>
      <c r="X16" s="8"/>
    </row>
    <row r="17" spans="1:24" ht="52.9" customHeight="1" x14ac:dyDescent="0.25">
      <c r="A17" s="80"/>
      <c r="B17" s="80"/>
      <c r="C17" s="80"/>
      <c r="D17" s="78"/>
      <c r="E17" s="78"/>
      <c r="F17" s="78"/>
      <c r="G17" s="54" t="s">
        <v>883</v>
      </c>
      <c r="H17" s="45">
        <v>4</v>
      </c>
      <c r="I17" s="82"/>
      <c r="J17" s="82"/>
      <c r="K17" s="88"/>
      <c r="L17" s="88"/>
      <c r="M17" s="88"/>
      <c r="N17" s="88"/>
      <c r="O17" s="74"/>
      <c r="P17" s="74" t="e">
        <f>I17*(VLOOKUP(N17,PARAM!$A$11:$E$26,5,FALSE))</f>
        <v>#N/A</v>
      </c>
      <c r="Q17" s="99"/>
      <c r="R17" s="136"/>
      <c r="S17" s="136"/>
      <c r="T17" s="136"/>
      <c r="U17" s="136"/>
      <c r="V17" s="136"/>
      <c r="W17" s="136"/>
      <c r="X17" s="8"/>
    </row>
    <row r="18" spans="1:24" ht="107.45" customHeight="1" x14ac:dyDescent="0.25">
      <c r="A18" s="48" t="s">
        <v>646</v>
      </c>
      <c r="B18" s="48" t="s">
        <v>76</v>
      </c>
      <c r="C18" s="48" t="s">
        <v>122</v>
      </c>
      <c r="D18" s="49" t="s">
        <v>133</v>
      </c>
      <c r="E18" s="49" t="s">
        <v>855</v>
      </c>
      <c r="F18" s="49" t="s">
        <v>647</v>
      </c>
      <c r="G18" s="54" t="s">
        <v>865</v>
      </c>
      <c r="H18" s="45">
        <v>12</v>
      </c>
      <c r="I18" s="45">
        <f>H18</f>
        <v>12</v>
      </c>
      <c r="J18" s="45" t="s">
        <v>617</v>
      </c>
      <c r="K18" s="50" t="s">
        <v>136</v>
      </c>
      <c r="L18" s="50" t="s">
        <v>648</v>
      </c>
      <c r="M18" s="50" t="s">
        <v>619</v>
      </c>
      <c r="N18" s="50" t="s">
        <v>649</v>
      </c>
      <c r="O18" s="47">
        <f>TRUNC(VLOOKUP(N18,PARAM!$A$11:$E$26,5,FALSE),1)</f>
        <v>1</v>
      </c>
      <c r="P18" s="47">
        <f>I18*O18</f>
        <v>12</v>
      </c>
      <c r="Q18" s="46">
        <f>TRUNC(P18*PARAM!$B$1,2)</f>
        <v>1761.96</v>
      </c>
      <c r="R18" s="52">
        <f>PARAM!$B$6</f>
        <v>0.6</v>
      </c>
      <c r="S18" s="52">
        <f>P18*R18</f>
        <v>7.1999999999999993</v>
      </c>
      <c r="T18" s="52">
        <f>TRUNC(S18*PARAM!$B$1,2)</f>
        <v>1057.17</v>
      </c>
      <c r="U18" s="52" t="s">
        <v>120</v>
      </c>
      <c r="V18" s="52" t="s">
        <v>120</v>
      </c>
      <c r="W18" s="52" t="s">
        <v>120</v>
      </c>
      <c r="X18" s="8" t="s">
        <v>622</v>
      </c>
    </row>
    <row r="19" spans="1:24" ht="69" customHeight="1" x14ac:dyDescent="0.25">
      <c r="A19" s="79" t="s">
        <v>651</v>
      </c>
      <c r="B19" s="79" t="s">
        <v>76</v>
      </c>
      <c r="C19" s="79" t="s">
        <v>138</v>
      </c>
      <c r="D19" s="77" t="s">
        <v>139</v>
      </c>
      <c r="E19" s="77" t="s">
        <v>993</v>
      </c>
      <c r="F19" s="77" t="s">
        <v>652</v>
      </c>
      <c r="G19" s="54" t="s">
        <v>653</v>
      </c>
      <c r="H19" s="45">
        <v>20</v>
      </c>
      <c r="I19" s="81">
        <f>SUM(H19:H20)</f>
        <v>35</v>
      </c>
      <c r="J19" s="81" t="s">
        <v>617</v>
      </c>
      <c r="K19" s="95" t="s">
        <v>142</v>
      </c>
      <c r="L19" s="95" t="s">
        <v>654</v>
      </c>
      <c r="M19" s="95" t="s">
        <v>619</v>
      </c>
      <c r="N19" s="95" t="s">
        <v>655</v>
      </c>
      <c r="O19" s="72">
        <f>TRUNC(VLOOKUP(N19,PARAM!$A$11:$E$26,5,FALSE),1)</f>
        <v>1.8</v>
      </c>
      <c r="P19" s="72">
        <f>I19*O19</f>
        <v>63</v>
      </c>
      <c r="Q19" s="75">
        <f>TRUNC(P19*PARAM!$B$1,2)</f>
        <v>9250.2900000000009</v>
      </c>
      <c r="R19" s="129" t="s">
        <v>120</v>
      </c>
      <c r="S19" s="129" t="s">
        <v>120</v>
      </c>
      <c r="T19" s="129" t="s">
        <v>120</v>
      </c>
      <c r="U19" s="129" t="s">
        <v>120</v>
      </c>
      <c r="V19" s="129" t="s">
        <v>120</v>
      </c>
      <c r="W19" s="129" t="s">
        <v>120</v>
      </c>
      <c r="X19" s="8" t="s">
        <v>622</v>
      </c>
    </row>
    <row r="20" spans="1:24" ht="69" customHeight="1" x14ac:dyDescent="0.25">
      <c r="A20" s="80"/>
      <c r="B20" s="80"/>
      <c r="C20" s="80"/>
      <c r="D20" s="78"/>
      <c r="E20" s="78"/>
      <c r="F20" s="78"/>
      <c r="G20" s="54" t="s">
        <v>656</v>
      </c>
      <c r="H20" s="45">
        <v>15</v>
      </c>
      <c r="I20" s="82"/>
      <c r="J20" s="82"/>
      <c r="K20" s="88"/>
      <c r="L20" s="88"/>
      <c r="M20" s="88"/>
      <c r="N20" s="88"/>
      <c r="O20" s="74"/>
      <c r="P20" s="74"/>
      <c r="Q20" s="76"/>
      <c r="R20" s="131"/>
      <c r="S20" s="131"/>
      <c r="T20" s="131"/>
      <c r="U20" s="131"/>
      <c r="V20" s="131"/>
      <c r="W20" s="131"/>
      <c r="X20" s="8"/>
    </row>
    <row r="21" spans="1:24" ht="27.6" customHeight="1" x14ac:dyDescent="0.15">
      <c r="A21" s="79" t="s">
        <v>657</v>
      </c>
      <c r="B21" s="79" t="s">
        <v>76</v>
      </c>
      <c r="C21" s="79" t="s">
        <v>149</v>
      </c>
      <c r="D21" s="77" t="s">
        <v>150</v>
      </c>
      <c r="E21" s="77" t="s">
        <v>1002</v>
      </c>
      <c r="F21" s="77" t="s">
        <v>934</v>
      </c>
      <c r="G21" s="61" t="s">
        <v>884</v>
      </c>
      <c r="H21" s="45">
        <v>4</v>
      </c>
      <c r="I21" s="81">
        <f>SUM(H21:H25)</f>
        <v>12</v>
      </c>
      <c r="J21" s="81" t="s">
        <v>617</v>
      </c>
      <c r="K21" s="95" t="s">
        <v>153</v>
      </c>
      <c r="L21" s="95" t="s">
        <v>658</v>
      </c>
      <c r="M21" s="95" t="s">
        <v>619</v>
      </c>
      <c r="N21" s="95" t="s">
        <v>631</v>
      </c>
      <c r="O21" s="97">
        <f>TRUNC(VLOOKUP(N21,PARAM!$A$11:$E$26,5,FALSE),1)</f>
        <v>1</v>
      </c>
      <c r="P21" s="97">
        <f>I21*O21</f>
        <v>12</v>
      </c>
      <c r="Q21" s="75">
        <f>TRUNC(P21*PARAM!$B$1,2)</f>
        <v>1761.96</v>
      </c>
      <c r="R21" s="129" t="s">
        <v>120</v>
      </c>
      <c r="S21" s="129" t="s">
        <v>120</v>
      </c>
      <c r="T21" s="129" t="s">
        <v>120</v>
      </c>
      <c r="U21" s="129" t="s">
        <v>120</v>
      </c>
      <c r="V21" s="129" t="s">
        <v>120</v>
      </c>
      <c r="W21" s="129" t="s">
        <v>120</v>
      </c>
      <c r="X21" s="8" t="s">
        <v>622</v>
      </c>
    </row>
    <row r="22" spans="1:24" ht="24.6" customHeight="1" x14ac:dyDescent="0.25">
      <c r="A22" s="85"/>
      <c r="B22" s="85"/>
      <c r="C22" s="85"/>
      <c r="D22" s="96"/>
      <c r="E22" s="96"/>
      <c r="F22" s="96"/>
      <c r="G22" s="54" t="s">
        <v>949</v>
      </c>
      <c r="H22" s="45">
        <v>4</v>
      </c>
      <c r="I22" s="94"/>
      <c r="J22" s="94"/>
      <c r="K22" s="87"/>
      <c r="L22" s="87"/>
      <c r="M22" s="87"/>
      <c r="N22" s="87"/>
      <c r="O22" s="98"/>
      <c r="P22" s="98"/>
      <c r="Q22" s="125"/>
      <c r="R22" s="130"/>
      <c r="S22" s="130"/>
      <c r="T22" s="130"/>
      <c r="U22" s="130"/>
      <c r="V22" s="130"/>
      <c r="W22" s="130"/>
      <c r="X22" s="8" t="s">
        <v>622</v>
      </c>
    </row>
    <row r="23" spans="1:24" ht="31.15" customHeight="1" x14ac:dyDescent="0.25">
      <c r="A23" s="85"/>
      <c r="B23" s="85"/>
      <c r="C23" s="85"/>
      <c r="D23" s="96"/>
      <c r="E23" s="96"/>
      <c r="F23" s="96"/>
      <c r="G23" s="54" t="s">
        <v>977</v>
      </c>
      <c r="H23" s="45">
        <v>2</v>
      </c>
      <c r="I23" s="94"/>
      <c r="J23" s="94"/>
      <c r="K23" s="87"/>
      <c r="L23" s="87"/>
      <c r="M23" s="87"/>
      <c r="N23" s="87"/>
      <c r="O23" s="98"/>
      <c r="P23" s="98"/>
      <c r="Q23" s="125"/>
      <c r="R23" s="130"/>
      <c r="S23" s="130"/>
      <c r="T23" s="130"/>
      <c r="U23" s="130"/>
      <c r="V23" s="130"/>
      <c r="W23" s="130"/>
      <c r="X23" s="8"/>
    </row>
    <row r="24" spans="1:24" ht="31.15" customHeight="1" x14ac:dyDescent="0.25">
      <c r="A24" s="85"/>
      <c r="B24" s="85"/>
      <c r="C24" s="85"/>
      <c r="D24" s="96"/>
      <c r="E24" s="96"/>
      <c r="F24" s="96"/>
      <c r="G24" s="54" t="s">
        <v>938</v>
      </c>
      <c r="H24" s="45">
        <v>1</v>
      </c>
      <c r="I24" s="94"/>
      <c r="J24" s="94"/>
      <c r="K24" s="87"/>
      <c r="L24" s="87"/>
      <c r="M24" s="87"/>
      <c r="N24" s="87"/>
      <c r="O24" s="98"/>
      <c r="P24" s="98"/>
      <c r="Q24" s="125"/>
      <c r="R24" s="130"/>
      <c r="S24" s="130"/>
      <c r="T24" s="130"/>
      <c r="U24" s="130"/>
      <c r="V24" s="130"/>
      <c r="W24" s="130"/>
      <c r="X24" s="8"/>
    </row>
    <row r="25" spans="1:24" ht="20.100000000000001" customHeight="1" x14ac:dyDescent="0.25">
      <c r="A25" s="80"/>
      <c r="B25" s="80"/>
      <c r="C25" s="80"/>
      <c r="D25" s="78"/>
      <c r="E25" s="78"/>
      <c r="F25" s="78"/>
      <c r="G25" s="54" t="s">
        <v>897</v>
      </c>
      <c r="H25" s="45">
        <v>1</v>
      </c>
      <c r="I25" s="82"/>
      <c r="J25" s="82"/>
      <c r="K25" s="88"/>
      <c r="L25" s="88"/>
      <c r="M25" s="88"/>
      <c r="N25" s="88"/>
      <c r="O25" s="99"/>
      <c r="P25" s="99"/>
      <c r="Q25" s="76"/>
      <c r="R25" s="131"/>
      <c r="S25" s="131"/>
      <c r="T25" s="131"/>
      <c r="U25" s="131"/>
      <c r="V25" s="131"/>
      <c r="W25" s="131"/>
      <c r="X25" s="8"/>
    </row>
    <row r="26" spans="1:24" ht="41.45" customHeight="1" x14ac:dyDescent="0.25">
      <c r="A26" s="79" t="s">
        <v>659</v>
      </c>
      <c r="B26" s="79" t="s">
        <v>76</v>
      </c>
      <c r="C26" s="79" t="s">
        <v>149</v>
      </c>
      <c r="D26" s="77" t="s">
        <v>160</v>
      </c>
      <c r="E26" s="77" t="s">
        <v>1003</v>
      </c>
      <c r="F26" s="77" t="s">
        <v>933</v>
      </c>
      <c r="G26" s="54" t="s">
        <v>660</v>
      </c>
      <c r="H26" s="45">
        <v>1</v>
      </c>
      <c r="I26" s="81">
        <f>SUM(H26:H28)</f>
        <v>3</v>
      </c>
      <c r="J26" s="81" t="s">
        <v>617</v>
      </c>
      <c r="K26" s="95" t="s">
        <v>163</v>
      </c>
      <c r="L26" s="95" t="s">
        <v>658</v>
      </c>
      <c r="M26" s="95" t="s">
        <v>619</v>
      </c>
      <c r="N26" s="95" t="s">
        <v>649</v>
      </c>
      <c r="O26" s="72">
        <f>TRUNC(VLOOKUP(N26,PARAM!$A$11:$E$26,5,FALSE),1)</f>
        <v>1</v>
      </c>
      <c r="P26" s="72">
        <f>I26*O26</f>
        <v>3</v>
      </c>
      <c r="Q26" s="75">
        <f>TRUNC(P26*PARAM!$B$1,2)</f>
        <v>440.49</v>
      </c>
      <c r="R26" s="129" t="s">
        <v>120</v>
      </c>
      <c r="S26" s="129" t="s">
        <v>120</v>
      </c>
      <c r="T26" s="129" t="s">
        <v>120</v>
      </c>
      <c r="U26" s="129" t="s">
        <v>120</v>
      </c>
      <c r="V26" s="129" t="s">
        <v>120</v>
      </c>
      <c r="W26" s="129" t="s">
        <v>120</v>
      </c>
      <c r="X26" s="8" t="s">
        <v>622</v>
      </c>
    </row>
    <row r="27" spans="1:24" ht="41.45" customHeight="1" x14ac:dyDescent="0.25">
      <c r="A27" s="85"/>
      <c r="B27" s="85"/>
      <c r="C27" s="85"/>
      <c r="D27" s="96"/>
      <c r="E27" s="96"/>
      <c r="F27" s="96"/>
      <c r="G27" s="54" t="s">
        <v>959</v>
      </c>
      <c r="H27" s="45">
        <v>1</v>
      </c>
      <c r="I27" s="94"/>
      <c r="J27" s="94"/>
      <c r="K27" s="87"/>
      <c r="L27" s="87"/>
      <c r="M27" s="87"/>
      <c r="N27" s="87"/>
      <c r="O27" s="73"/>
      <c r="P27" s="73"/>
      <c r="Q27" s="125"/>
      <c r="R27" s="130"/>
      <c r="S27" s="130"/>
      <c r="T27" s="130"/>
      <c r="U27" s="130"/>
      <c r="V27" s="130"/>
      <c r="W27" s="130"/>
      <c r="X27" s="8"/>
    </row>
    <row r="28" spans="1:24" ht="41.45" customHeight="1" x14ac:dyDescent="0.25">
      <c r="A28" s="80"/>
      <c r="B28" s="80"/>
      <c r="C28" s="80"/>
      <c r="D28" s="78"/>
      <c r="E28" s="78"/>
      <c r="F28" s="78"/>
      <c r="G28" s="54" t="s">
        <v>891</v>
      </c>
      <c r="H28" s="45">
        <v>1</v>
      </c>
      <c r="I28" s="82"/>
      <c r="J28" s="82"/>
      <c r="K28" s="88"/>
      <c r="L28" s="88"/>
      <c r="M28" s="88"/>
      <c r="N28" s="88"/>
      <c r="O28" s="74"/>
      <c r="P28" s="74"/>
      <c r="Q28" s="76"/>
      <c r="R28" s="131"/>
      <c r="S28" s="131"/>
      <c r="T28" s="131"/>
      <c r="U28" s="131"/>
      <c r="V28" s="131"/>
      <c r="W28" s="131"/>
      <c r="X28" s="8"/>
    </row>
    <row r="29" spans="1:24" ht="67.150000000000006" customHeight="1" x14ac:dyDescent="0.25">
      <c r="A29" s="79" t="s">
        <v>661</v>
      </c>
      <c r="B29" s="79" t="s">
        <v>76</v>
      </c>
      <c r="C29" s="79" t="s">
        <v>168</v>
      </c>
      <c r="D29" s="77" t="s">
        <v>169</v>
      </c>
      <c r="E29" s="77" t="s">
        <v>1004</v>
      </c>
      <c r="F29" s="77" t="s">
        <v>662</v>
      </c>
      <c r="G29" s="54" t="s">
        <v>889</v>
      </c>
      <c r="H29" s="45">
        <v>16</v>
      </c>
      <c r="I29" s="81">
        <f>SUM(H29:H30)</f>
        <v>18</v>
      </c>
      <c r="J29" s="81" t="s">
        <v>617</v>
      </c>
      <c r="K29" s="95" t="s">
        <v>663</v>
      </c>
      <c r="L29" s="95" t="s">
        <v>987</v>
      </c>
      <c r="M29" s="95" t="s">
        <v>619</v>
      </c>
      <c r="N29" s="95" t="s">
        <v>642</v>
      </c>
      <c r="O29" s="72">
        <f>TRUNC(VLOOKUP(N29,PARAM!$A$11:$E$26,5,FALSE),1)</f>
        <v>1.2</v>
      </c>
      <c r="P29" s="72">
        <f t="shared" ref="P29" si="0">I29*O29</f>
        <v>21.599999999999998</v>
      </c>
      <c r="Q29" s="75">
        <f>TRUNC(P29*PARAM!$B$1,2)</f>
        <v>3171.52</v>
      </c>
      <c r="R29" s="129">
        <f>PARAM!$B$6</f>
        <v>0.6</v>
      </c>
      <c r="S29" s="75">
        <f>P29*R29</f>
        <v>12.959999999999999</v>
      </c>
      <c r="T29" s="75">
        <f>TRUNC(S29*PARAM!$B$1,2)</f>
        <v>1902.91</v>
      </c>
      <c r="U29" s="75">
        <f>PARAM!$B$7</f>
        <v>0.3</v>
      </c>
      <c r="V29" s="75">
        <f>P29*U29</f>
        <v>6.4799999999999995</v>
      </c>
      <c r="W29" s="75">
        <f>TRUNC(V29*PARAM!$B$1,2)</f>
        <v>951.45</v>
      </c>
      <c r="X29" s="8" t="s">
        <v>622</v>
      </c>
    </row>
    <row r="30" spans="1:24" ht="67.150000000000006" customHeight="1" x14ac:dyDescent="0.25">
      <c r="A30" s="80"/>
      <c r="B30" s="80"/>
      <c r="C30" s="80"/>
      <c r="D30" s="78"/>
      <c r="E30" s="78"/>
      <c r="F30" s="78"/>
      <c r="G30" s="54" t="s">
        <v>939</v>
      </c>
      <c r="H30" s="45">
        <v>2</v>
      </c>
      <c r="I30" s="82"/>
      <c r="J30" s="82"/>
      <c r="K30" s="88"/>
      <c r="L30" s="88"/>
      <c r="M30" s="88"/>
      <c r="N30" s="88"/>
      <c r="O30" s="74"/>
      <c r="P30" s="74"/>
      <c r="Q30" s="76"/>
      <c r="R30" s="131"/>
      <c r="S30" s="76"/>
      <c r="T30" s="76"/>
      <c r="U30" s="76"/>
      <c r="V30" s="76"/>
      <c r="W30" s="76"/>
      <c r="X30" s="8"/>
    </row>
    <row r="31" spans="1:24" ht="67.150000000000006" customHeight="1" x14ac:dyDescent="0.25">
      <c r="A31" s="79" t="s">
        <v>664</v>
      </c>
      <c r="B31" s="79" t="s">
        <v>76</v>
      </c>
      <c r="C31" s="79" t="s">
        <v>168</v>
      </c>
      <c r="D31" s="77" t="s">
        <v>176</v>
      </c>
      <c r="E31" s="77" t="s">
        <v>1005</v>
      </c>
      <c r="F31" s="77" t="s">
        <v>665</v>
      </c>
      <c r="G31" s="54" t="s">
        <v>888</v>
      </c>
      <c r="H31" s="45">
        <v>11</v>
      </c>
      <c r="I31" s="81">
        <f>SUM(H31:H32)</f>
        <v>12</v>
      </c>
      <c r="J31" s="81" t="s">
        <v>617</v>
      </c>
      <c r="K31" s="95" t="s">
        <v>666</v>
      </c>
      <c r="L31" s="95" t="s">
        <v>987</v>
      </c>
      <c r="M31" s="95" t="s">
        <v>619</v>
      </c>
      <c r="N31" s="95" t="s">
        <v>631</v>
      </c>
      <c r="O31" s="72">
        <f>TRUNC(VLOOKUP(N31,PARAM!$A$11:$E$26,5,FALSE),1)</f>
        <v>1</v>
      </c>
      <c r="P31" s="72">
        <f t="shared" ref="P31" si="1">I31*O31</f>
        <v>12</v>
      </c>
      <c r="Q31" s="75">
        <f>TRUNC(P31*PARAM!$B$1,2)</f>
        <v>1761.96</v>
      </c>
      <c r="R31" s="129">
        <f>PARAM!$B$6</f>
        <v>0.6</v>
      </c>
      <c r="S31" s="75">
        <f>P31*R31</f>
        <v>7.1999999999999993</v>
      </c>
      <c r="T31" s="75">
        <f>TRUNC(S31*PARAM!$B$1,2)</f>
        <v>1057.17</v>
      </c>
      <c r="U31" s="75">
        <f>PARAM!$B$7</f>
        <v>0.3</v>
      </c>
      <c r="V31" s="75">
        <f>P31*U31</f>
        <v>3.5999999999999996</v>
      </c>
      <c r="W31" s="75">
        <f>TRUNC(V31*PARAM!$B$1,2)</f>
        <v>528.58000000000004</v>
      </c>
      <c r="X31" s="8" t="s">
        <v>622</v>
      </c>
    </row>
    <row r="32" spans="1:24" ht="67.150000000000006" customHeight="1" x14ac:dyDescent="0.25">
      <c r="A32" s="80"/>
      <c r="B32" s="80"/>
      <c r="C32" s="80"/>
      <c r="D32" s="78"/>
      <c r="E32" s="78"/>
      <c r="F32" s="78"/>
      <c r="G32" s="54" t="s">
        <v>940</v>
      </c>
      <c r="H32" s="45">
        <v>1</v>
      </c>
      <c r="I32" s="82"/>
      <c r="J32" s="82"/>
      <c r="K32" s="88"/>
      <c r="L32" s="88"/>
      <c r="M32" s="88"/>
      <c r="N32" s="88"/>
      <c r="O32" s="74"/>
      <c r="P32" s="74"/>
      <c r="Q32" s="76"/>
      <c r="R32" s="131"/>
      <c r="S32" s="76"/>
      <c r="T32" s="76"/>
      <c r="U32" s="76"/>
      <c r="V32" s="76"/>
      <c r="W32" s="76"/>
      <c r="X32" s="8"/>
    </row>
    <row r="33" spans="1:24" ht="27.6" customHeight="1" x14ac:dyDescent="0.25">
      <c r="A33" s="79" t="s">
        <v>667</v>
      </c>
      <c r="B33" s="79" t="s">
        <v>76</v>
      </c>
      <c r="C33" s="79" t="s">
        <v>168</v>
      </c>
      <c r="D33" s="77" t="s">
        <v>183</v>
      </c>
      <c r="E33" s="77" t="s">
        <v>1006</v>
      </c>
      <c r="F33" s="77" t="s">
        <v>932</v>
      </c>
      <c r="G33" s="54" t="s">
        <v>944</v>
      </c>
      <c r="H33" s="45">
        <v>2</v>
      </c>
      <c r="I33" s="81">
        <f>SUM(H33:H36)</f>
        <v>8</v>
      </c>
      <c r="J33" s="81" t="s">
        <v>617</v>
      </c>
      <c r="K33" s="95" t="s">
        <v>668</v>
      </c>
      <c r="L33" s="95" t="s">
        <v>987</v>
      </c>
      <c r="M33" s="95" t="s">
        <v>619</v>
      </c>
      <c r="N33" s="95" t="s">
        <v>649</v>
      </c>
      <c r="O33" s="72">
        <f>TRUNC(VLOOKUP(N33,PARAM!$A$11:$E$26,5,FALSE),1)</f>
        <v>1</v>
      </c>
      <c r="P33" s="72">
        <f>I33*O33</f>
        <v>8</v>
      </c>
      <c r="Q33" s="75">
        <f>TRUNC(P33*PARAM!$B$1,2)</f>
        <v>1174.6400000000001</v>
      </c>
      <c r="R33" s="129">
        <f>PARAM!$B$6</f>
        <v>0.6</v>
      </c>
      <c r="S33" s="75">
        <f>P33*R33</f>
        <v>4.8</v>
      </c>
      <c r="T33" s="75">
        <f>TRUNC(S33*PARAM!$B$1,2)</f>
        <v>704.78</v>
      </c>
      <c r="U33" s="75">
        <f>PARAM!$B$7</f>
        <v>0.3</v>
      </c>
      <c r="V33" s="75">
        <f>P33*U33</f>
        <v>2.4</v>
      </c>
      <c r="W33" s="75">
        <f>TRUNC(V33*PARAM!$B$1,2)</f>
        <v>352.39</v>
      </c>
      <c r="X33" s="8" t="s">
        <v>622</v>
      </c>
    </row>
    <row r="34" spans="1:24" ht="25.5" customHeight="1" x14ac:dyDescent="0.25">
      <c r="A34" s="85"/>
      <c r="B34" s="85"/>
      <c r="C34" s="85"/>
      <c r="D34" s="96"/>
      <c r="E34" s="96"/>
      <c r="F34" s="96"/>
      <c r="G34" s="54" t="s">
        <v>885</v>
      </c>
      <c r="H34" s="45">
        <v>3</v>
      </c>
      <c r="I34" s="94"/>
      <c r="J34" s="94"/>
      <c r="K34" s="87"/>
      <c r="L34" s="87"/>
      <c r="M34" s="87"/>
      <c r="N34" s="87"/>
      <c r="O34" s="73"/>
      <c r="P34" s="73"/>
      <c r="Q34" s="125"/>
      <c r="R34" s="130"/>
      <c r="S34" s="125"/>
      <c r="T34" s="125"/>
      <c r="U34" s="125"/>
      <c r="V34" s="125"/>
      <c r="W34" s="125"/>
      <c r="X34" s="8"/>
    </row>
    <row r="35" spans="1:24" ht="28.5" customHeight="1" x14ac:dyDescent="0.25">
      <c r="A35" s="85"/>
      <c r="B35" s="85"/>
      <c r="C35" s="85"/>
      <c r="D35" s="96"/>
      <c r="E35" s="96"/>
      <c r="F35" s="96"/>
      <c r="G35" s="54" t="s">
        <v>892</v>
      </c>
      <c r="H35" s="45">
        <v>1.5</v>
      </c>
      <c r="I35" s="94"/>
      <c r="J35" s="94"/>
      <c r="K35" s="87"/>
      <c r="L35" s="87"/>
      <c r="M35" s="87"/>
      <c r="N35" s="87"/>
      <c r="O35" s="73"/>
      <c r="P35" s="73"/>
      <c r="Q35" s="125"/>
      <c r="R35" s="130"/>
      <c r="S35" s="125"/>
      <c r="T35" s="125"/>
      <c r="U35" s="125"/>
      <c r="V35" s="125"/>
      <c r="W35" s="125"/>
      <c r="X35" s="8"/>
    </row>
    <row r="36" spans="1:24" ht="37.9" customHeight="1" x14ac:dyDescent="0.25">
      <c r="A36" s="80"/>
      <c r="B36" s="80"/>
      <c r="C36" s="80"/>
      <c r="D36" s="78"/>
      <c r="E36" s="78"/>
      <c r="F36" s="78"/>
      <c r="G36" s="54" t="s">
        <v>945</v>
      </c>
      <c r="H36" s="45">
        <v>1.5</v>
      </c>
      <c r="I36" s="82"/>
      <c r="J36" s="82"/>
      <c r="K36" s="88"/>
      <c r="L36" s="88"/>
      <c r="M36" s="88"/>
      <c r="N36" s="88"/>
      <c r="O36" s="74"/>
      <c r="P36" s="74"/>
      <c r="Q36" s="76"/>
      <c r="R36" s="131"/>
      <c r="S36" s="76"/>
      <c r="T36" s="76"/>
      <c r="U36" s="76"/>
      <c r="V36" s="76"/>
      <c r="W36" s="76"/>
      <c r="X36" s="8"/>
    </row>
    <row r="37" spans="1:24" ht="39" customHeight="1" x14ac:dyDescent="0.25">
      <c r="A37" s="79" t="s">
        <v>669</v>
      </c>
      <c r="B37" s="79" t="s">
        <v>76</v>
      </c>
      <c r="C37" s="79" t="s">
        <v>168</v>
      </c>
      <c r="D37" s="77" t="s">
        <v>670</v>
      </c>
      <c r="E37" s="77" t="s">
        <v>1000</v>
      </c>
      <c r="F37" s="77" t="s">
        <v>931</v>
      </c>
      <c r="G37" s="54" t="s">
        <v>963</v>
      </c>
      <c r="H37" s="53">
        <v>2</v>
      </c>
      <c r="I37" s="146">
        <f>SUM(H37:H39)</f>
        <v>10</v>
      </c>
      <c r="J37" s="81" t="s">
        <v>617</v>
      </c>
      <c r="K37" s="95" t="s">
        <v>671</v>
      </c>
      <c r="L37" s="95" t="s">
        <v>987</v>
      </c>
      <c r="M37" s="95" t="s">
        <v>619</v>
      </c>
      <c r="N37" s="95" t="s">
        <v>642</v>
      </c>
      <c r="O37" s="72">
        <f>TRUNC(VLOOKUP(N37,PARAM!$A$11:$E$26,5,FALSE),1)</f>
        <v>1.2</v>
      </c>
      <c r="P37" s="72">
        <f>I37*O37</f>
        <v>12</v>
      </c>
      <c r="Q37" s="75">
        <f>TRUNC(P37*PARAM!$B$1,2)</f>
        <v>1761.96</v>
      </c>
      <c r="R37" s="129">
        <f>PARAM!$B$6</f>
        <v>0.6</v>
      </c>
      <c r="S37" s="75">
        <f>P37*R37</f>
        <v>7.1999999999999993</v>
      </c>
      <c r="T37" s="69">
        <f>TRUNC(S37*PARAM!$B$1,2)</f>
        <v>1057.17</v>
      </c>
      <c r="U37" s="75">
        <f>PARAM!$B$7</f>
        <v>0.3</v>
      </c>
      <c r="V37" s="75">
        <f>P37*U37</f>
        <v>3.5999999999999996</v>
      </c>
      <c r="W37" s="83">
        <f>TRUNC(V37*PARAM!$B$1,2)</f>
        <v>528.58000000000004</v>
      </c>
      <c r="X37" s="8" t="s">
        <v>622</v>
      </c>
    </row>
    <row r="38" spans="1:24" ht="39" customHeight="1" x14ac:dyDescent="0.25">
      <c r="A38" s="85"/>
      <c r="B38" s="85"/>
      <c r="C38" s="85"/>
      <c r="D38" s="96"/>
      <c r="E38" s="96"/>
      <c r="F38" s="96"/>
      <c r="G38" s="54" t="s">
        <v>964</v>
      </c>
      <c r="H38" s="53">
        <v>6</v>
      </c>
      <c r="I38" s="94"/>
      <c r="J38" s="127"/>
      <c r="K38" s="87"/>
      <c r="L38" s="87"/>
      <c r="M38" s="87"/>
      <c r="N38" s="87"/>
      <c r="O38" s="73"/>
      <c r="P38" s="73"/>
      <c r="Q38" s="125"/>
      <c r="R38" s="130"/>
      <c r="S38" s="125"/>
      <c r="T38" s="93"/>
      <c r="U38" s="125"/>
      <c r="V38" s="125"/>
      <c r="W38" s="92"/>
      <c r="X38" s="8"/>
    </row>
    <row r="39" spans="1:24" ht="39" customHeight="1" x14ac:dyDescent="0.25">
      <c r="A39" s="80"/>
      <c r="B39" s="80"/>
      <c r="C39" s="80"/>
      <c r="D39" s="78"/>
      <c r="E39" s="78"/>
      <c r="F39" s="78"/>
      <c r="G39" s="54" t="s">
        <v>893</v>
      </c>
      <c r="H39" s="53">
        <v>2</v>
      </c>
      <c r="I39" s="82"/>
      <c r="J39" s="128"/>
      <c r="K39" s="88"/>
      <c r="L39" s="88"/>
      <c r="M39" s="88"/>
      <c r="N39" s="88"/>
      <c r="O39" s="74"/>
      <c r="P39" s="74"/>
      <c r="Q39" s="76"/>
      <c r="R39" s="131"/>
      <c r="S39" s="76"/>
      <c r="T39" s="70"/>
      <c r="U39" s="76"/>
      <c r="V39" s="76"/>
      <c r="W39" s="84"/>
      <c r="X39" s="8"/>
    </row>
    <row r="40" spans="1:24" ht="39" customHeight="1" x14ac:dyDescent="0.25">
      <c r="A40" s="79" t="s">
        <v>672</v>
      </c>
      <c r="B40" s="79" t="s">
        <v>76</v>
      </c>
      <c r="C40" s="79" t="s">
        <v>168</v>
      </c>
      <c r="D40" s="77" t="s">
        <v>673</v>
      </c>
      <c r="E40" s="77" t="s">
        <v>999</v>
      </c>
      <c r="F40" s="77" t="s">
        <v>931</v>
      </c>
      <c r="G40" s="54" t="s">
        <v>963</v>
      </c>
      <c r="H40" s="53">
        <v>2</v>
      </c>
      <c r="I40" s="146">
        <f>SUM(H40:H42)</f>
        <v>16</v>
      </c>
      <c r="J40" s="81" t="s">
        <v>617</v>
      </c>
      <c r="K40" s="95" t="s">
        <v>671</v>
      </c>
      <c r="L40" s="95" t="s">
        <v>987</v>
      </c>
      <c r="M40" s="95" t="s">
        <v>619</v>
      </c>
      <c r="N40" s="95" t="s">
        <v>650</v>
      </c>
      <c r="O40" s="72">
        <f>TRUNC(VLOOKUP(N40,PARAM!$A$11:$E$26,5,FALSE),1)</f>
        <v>1.6</v>
      </c>
      <c r="P40" s="72">
        <f>I40*O40</f>
        <v>25.6</v>
      </c>
      <c r="Q40" s="75">
        <f>TRUNC(P40*PARAM!$B$1,2)</f>
        <v>3758.84</v>
      </c>
      <c r="R40" s="129">
        <f>PARAM!$B$6</f>
        <v>0.6</v>
      </c>
      <c r="S40" s="75">
        <f>P40*R40</f>
        <v>15.36</v>
      </c>
      <c r="T40" s="69">
        <f>TRUNC(S40*PARAM!$B$1,2)</f>
        <v>2255.3000000000002</v>
      </c>
      <c r="U40" s="75">
        <f>PARAM!$B$7</f>
        <v>0.3</v>
      </c>
      <c r="V40" s="75">
        <f>P40*U40</f>
        <v>7.68</v>
      </c>
      <c r="W40" s="83">
        <f>TRUNC(V40*PARAM!$B$1,2)</f>
        <v>1127.6500000000001</v>
      </c>
      <c r="X40" s="8" t="s">
        <v>622</v>
      </c>
    </row>
    <row r="41" spans="1:24" ht="39" customHeight="1" x14ac:dyDescent="0.25">
      <c r="A41" s="85"/>
      <c r="B41" s="85"/>
      <c r="C41" s="85"/>
      <c r="D41" s="96"/>
      <c r="E41" s="96"/>
      <c r="F41" s="96"/>
      <c r="G41" s="54" t="s">
        <v>964</v>
      </c>
      <c r="H41" s="53">
        <v>12</v>
      </c>
      <c r="I41" s="94"/>
      <c r="J41" s="127"/>
      <c r="K41" s="87"/>
      <c r="L41" s="87"/>
      <c r="M41" s="87"/>
      <c r="N41" s="87"/>
      <c r="O41" s="73"/>
      <c r="P41" s="73"/>
      <c r="Q41" s="125"/>
      <c r="R41" s="130"/>
      <c r="S41" s="125"/>
      <c r="T41" s="93"/>
      <c r="U41" s="125"/>
      <c r="V41" s="125"/>
      <c r="W41" s="92"/>
      <c r="X41" s="8"/>
    </row>
    <row r="42" spans="1:24" ht="39" customHeight="1" x14ac:dyDescent="0.25">
      <c r="A42" s="80"/>
      <c r="B42" s="80"/>
      <c r="C42" s="80"/>
      <c r="D42" s="78"/>
      <c r="E42" s="78"/>
      <c r="F42" s="78"/>
      <c r="G42" s="54" t="s">
        <v>893</v>
      </c>
      <c r="H42" s="53">
        <v>2</v>
      </c>
      <c r="I42" s="82"/>
      <c r="J42" s="128"/>
      <c r="K42" s="88"/>
      <c r="L42" s="88"/>
      <c r="M42" s="88"/>
      <c r="N42" s="88"/>
      <c r="O42" s="74"/>
      <c r="P42" s="74"/>
      <c r="Q42" s="76"/>
      <c r="R42" s="131"/>
      <c r="S42" s="76"/>
      <c r="T42" s="70"/>
      <c r="U42" s="76"/>
      <c r="V42" s="76"/>
      <c r="W42" s="84"/>
      <c r="X42" s="8"/>
    </row>
    <row r="43" spans="1:24" ht="60.6" customHeight="1" x14ac:dyDescent="0.25">
      <c r="A43" s="79" t="s">
        <v>674</v>
      </c>
      <c r="B43" s="79" t="s">
        <v>76</v>
      </c>
      <c r="C43" s="79" t="s">
        <v>168</v>
      </c>
      <c r="D43" s="77" t="s">
        <v>199</v>
      </c>
      <c r="E43" s="77" t="s">
        <v>998</v>
      </c>
      <c r="F43" s="77" t="s">
        <v>931</v>
      </c>
      <c r="G43" s="54" t="s">
        <v>965</v>
      </c>
      <c r="H43" s="53">
        <v>1.5</v>
      </c>
      <c r="I43" s="81">
        <f>SUM(H43:H44)</f>
        <v>2</v>
      </c>
      <c r="J43" s="81" t="s">
        <v>617</v>
      </c>
      <c r="K43" s="95" t="s">
        <v>675</v>
      </c>
      <c r="L43" s="95" t="s">
        <v>987</v>
      </c>
      <c r="M43" s="95" t="s">
        <v>619</v>
      </c>
      <c r="N43" s="95" t="s">
        <v>649</v>
      </c>
      <c r="O43" s="72">
        <f>TRUNC(VLOOKUP(N43,PARAM!$A$11:$E$26,5,FALSE),1)</f>
        <v>1</v>
      </c>
      <c r="P43" s="72">
        <f>I43*O43</f>
        <v>2</v>
      </c>
      <c r="Q43" s="75">
        <f>TRUNC(P43*PARAM!$B$1,2)</f>
        <v>293.66000000000003</v>
      </c>
      <c r="R43" s="129">
        <f>PARAM!$B$6</f>
        <v>0.6</v>
      </c>
      <c r="S43" s="75">
        <f>P43*R43</f>
        <v>1.2</v>
      </c>
      <c r="T43" s="75">
        <f>TRUNC(S43*PARAM!$B$1,2)</f>
        <v>176.19</v>
      </c>
      <c r="U43" s="75">
        <f>PARAM!$B$7</f>
        <v>0.3</v>
      </c>
      <c r="V43" s="75">
        <f>P43*U43</f>
        <v>0.6</v>
      </c>
      <c r="W43" s="75">
        <f>TRUNC(V43*PARAM!$B$1,2)</f>
        <v>88.09</v>
      </c>
      <c r="X43" s="8" t="s">
        <v>622</v>
      </c>
    </row>
    <row r="44" spans="1:24" ht="60.6" customHeight="1" x14ac:dyDescent="0.25">
      <c r="A44" s="80"/>
      <c r="B44" s="80"/>
      <c r="C44" s="80"/>
      <c r="D44" s="78"/>
      <c r="E44" s="78"/>
      <c r="F44" s="78"/>
      <c r="G44" s="54" t="s">
        <v>976</v>
      </c>
      <c r="H44" s="53">
        <v>0.5</v>
      </c>
      <c r="I44" s="82"/>
      <c r="J44" s="82"/>
      <c r="K44" s="88"/>
      <c r="L44" s="88"/>
      <c r="M44" s="88"/>
      <c r="N44" s="88"/>
      <c r="O44" s="74"/>
      <c r="P44" s="74"/>
      <c r="Q44" s="76"/>
      <c r="R44" s="131"/>
      <c r="S44" s="76"/>
      <c r="T44" s="76"/>
      <c r="U44" s="76"/>
      <c r="V44" s="76"/>
      <c r="W44" s="76"/>
      <c r="X44" s="8"/>
    </row>
    <row r="45" spans="1:24" ht="39.6" customHeight="1" x14ac:dyDescent="0.25">
      <c r="A45" s="79" t="s">
        <v>676</v>
      </c>
      <c r="B45" s="79" t="s">
        <v>76</v>
      </c>
      <c r="C45" s="79" t="s">
        <v>168</v>
      </c>
      <c r="D45" s="77" t="s">
        <v>206</v>
      </c>
      <c r="E45" s="77" t="s">
        <v>997</v>
      </c>
      <c r="F45" s="77" t="s">
        <v>930</v>
      </c>
      <c r="G45" s="54" t="s">
        <v>951</v>
      </c>
      <c r="H45" s="53">
        <v>10</v>
      </c>
      <c r="I45" s="81">
        <f>SUM(H45:H47)</f>
        <v>16</v>
      </c>
      <c r="J45" s="81" t="s">
        <v>617</v>
      </c>
      <c r="K45" s="95" t="s">
        <v>677</v>
      </c>
      <c r="L45" s="95" t="s">
        <v>987</v>
      </c>
      <c r="M45" s="95" t="s">
        <v>619</v>
      </c>
      <c r="N45" s="95" t="s">
        <v>642</v>
      </c>
      <c r="O45" s="72">
        <f>TRUNC(VLOOKUP(N45,PARAM!$A$11:$E$26,5,FALSE),1)</f>
        <v>1.2</v>
      </c>
      <c r="P45" s="72">
        <f>I45*O45</f>
        <v>19.2</v>
      </c>
      <c r="Q45" s="75">
        <f>TRUNC(P45*PARAM!$B$1,2)</f>
        <v>2819.13</v>
      </c>
      <c r="R45" s="129">
        <f>PARAM!$B$6</f>
        <v>0.6</v>
      </c>
      <c r="S45" s="75">
        <f>P45*R45</f>
        <v>11.52</v>
      </c>
      <c r="T45" s="69">
        <f>TRUNC(S45*PARAM!$B$1,2)</f>
        <v>1691.48</v>
      </c>
      <c r="U45" s="75">
        <f>PARAM!$B$7</f>
        <v>0.3</v>
      </c>
      <c r="V45" s="75">
        <f>P45*U45</f>
        <v>5.76</v>
      </c>
      <c r="W45" s="83">
        <f>TRUNC(V45*PARAM!$B$1,2)</f>
        <v>845.74</v>
      </c>
      <c r="X45" s="8" t="s">
        <v>622</v>
      </c>
    </row>
    <row r="46" spans="1:24" ht="39.6" customHeight="1" x14ac:dyDescent="0.25">
      <c r="A46" s="85"/>
      <c r="B46" s="85"/>
      <c r="C46" s="85"/>
      <c r="D46" s="96"/>
      <c r="E46" s="96"/>
      <c r="F46" s="96"/>
      <c r="G46" s="54" t="s">
        <v>896</v>
      </c>
      <c r="H46" s="53">
        <v>5</v>
      </c>
      <c r="I46" s="94"/>
      <c r="J46" s="94"/>
      <c r="K46" s="87"/>
      <c r="L46" s="87"/>
      <c r="M46" s="87"/>
      <c r="N46" s="87"/>
      <c r="O46" s="73"/>
      <c r="P46" s="73"/>
      <c r="Q46" s="125"/>
      <c r="R46" s="130"/>
      <c r="S46" s="125"/>
      <c r="T46" s="93"/>
      <c r="U46" s="125"/>
      <c r="V46" s="125"/>
      <c r="W46" s="92"/>
      <c r="X46" s="8"/>
    </row>
    <row r="47" spans="1:24" ht="39.6" customHeight="1" x14ac:dyDescent="0.25">
      <c r="A47" s="80"/>
      <c r="B47" s="80"/>
      <c r="C47" s="80"/>
      <c r="D47" s="78"/>
      <c r="E47" s="78"/>
      <c r="F47" s="78"/>
      <c r="G47" s="54" t="s">
        <v>915</v>
      </c>
      <c r="H47" s="45">
        <v>1</v>
      </c>
      <c r="I47" s="82"/>
      <c r="J47" s="82"/>
      <c r="K47" s="88"/>
      <c r="L47" s="88"/>
      <c r="M47" s="88"/>
      <c r="N47" s="88"/>
      <c r="O47" s="74"/>
      <c r="P47" s="74"/>
      <c r="Q47" s="76"/>
      <c r="R47" s="131"/>
      <c r="S47" s="76"/>
      <c r="T47" s="70"/>
      <c r="U47" s="76"/>
      <c r="V47" s="76"/>
      <c r="W47" s="84"/>
      <c r="X47" s="8"/>
    </row>
    <row r="48" spans="1:24" ht="39.6" customHeight="1" x14ac:dyDescent="0.25">
      <c r="A48" s="79" t="s">
        <v>678</v>
      </c>
      <c r="B48" s="79" t="s">
        <v>76</v>
      </c>
      <c r="C48" s="79" t="s">
        <v>168</v>
      </c>
      <c r="D48" s="77" t="s">
        <v>215</v>
      </c>
      <c r="E48" s="77" t="s">
        <v>996</v>
      </c>
      <c r="F48" s="77" t="s">
        <v>929</v>
      </c>
      <c r="G48" s="54" t="s">
        <v>975</v>
      </c>
      <c r="H48" s="53">
        <v>10</v>
      </c>
      <c r="I48" s="81">
        <f>SUM(H48:H50)</f>
        <v>16</v>
      </c>
      <c r="J48" s="81" t="s">
        <v>617</v>
      </c>
      <c r="K48" s="95" t="s">
        <v>679</v>
      </c>
      <c r="L48" s="95" t="s">
        <v>987</v>
      </c>
      <c r="M48" s="95" t="s">
        <v>619</v>
      </c>
      <c r="N48" s="95" t="s">
        <v>642</v>
      </c>
      <c r="O48" s="72">
        <f>TRUNC(VLOOKUP(N48,PARAM!$A$11:$E$26,5,FALSE),1)</f>
        <v>1.2</v>
      </c>
      <c r="P48" s="72">
        <f>I48*O48</f>
        <v>19.2</v>
      </c>
      <c r="Q48" s="75">
        <f>TRUNC(P48*PARAM!$B$1,2)</f>
        <v>2819.13</v>
      </c>
      <c r="R48" s="129">
        <f>PARAM!$B$6</f>
        <v>0.6</v>
      </c>
      <c r="S48" s="75">
        <f>P48*R48</f>
        <v>11.52</v>
      </c>
      <c r="T48" s="69">
        <f>TRUNC(S48*PARAM!$B$1,2)</f>
        <v>1691.48</v>
      </c>
      <c r="U48" s="75">
        <f>PARAM!$B$7</f>
        <v>0.3</v>
      </c>
      <c r="V48" s="75">
        <f>P48*U48</f>
        <v>5.76</v>
      </c>
      <c r="W48" s="83">
        <f>TRUNC(V48*PARAM!$B$1,2)</f>
        <v>845.74</v>
      </c>
      <c r="X48" s="8" t="s">
        <v>622</v>
      </c>
    </row>
    <row r="49" spans="1:24" ht="39.6" customHeight="1" x14ac:dyDescent="0.25">
      <c r="A49" s="85"/>
      <c r="B49" s="85"/>
      <c r="C49" s="85"/>
      <c r="D49" s="96"/>
      <c r="E49" s="96"/>
      <c r="F49" s="96"/>
      <c r="G49" s="54" t="s">
        <v>974</v>
      </c>
      <c r="H49" s="53">
        <v>5</v>
      </c>
      <c r="I49" s="94"/>
      <c r="J49" s="94"/>
      <c r="K49" s="87"/>
      <c r="L49" s="87"/>
      <c r="M49" s="87"/>
      <c r="N49" s="87"/>
      <c r="O49" s="73"/>
      <c r="P49" s="73"/>
      <c r="Q49" s="125"/>
      <c r="R49" s="130"/>
      <c r="S49" s="125"/>
      <c r="T49" s="93"/>
      <c r="U49" s="125"/>
      <c r="V49" s="125"/>
      <c r="W49" s="92"/>
      <c r="X49" s="8"/>
    </row>
    <row r="50" spans="1:24" ht="39.6" customHeight="1" x14ac:dyDescent="0.25">
      <c r="A50" s="80"/>
      <c r="B50" s="80"/>
      <c r="C50" s="80"/>
      <c r="D50" s="78"/>
      <c r="E50" s="78"/>
      <c r="F50" s="78"/>
      <c r="G50" s="54" t="s">
        <v>916</v>
      </c>
      <c r="H50" s="45">
        <v>1</v>
      </c>
      <c r="I50" s="82"/>
      <c r="J50" s="82"/>
      <c r="K50" s="88"/>
      <c r="L50" s="88"/>
      <c r="M50" s="88"/>
      <c r="N50" s="88"/>
      <c r="O50" s="74"/>
      <c r="P50" s="74"/>
      <c r="Q50" s="76"/>
      <c r="R50" s="131"/>
      <c r="S50" s="76"/>
      <c r="T50" s="70"/>
      <c r="U50" s="76"/>
      <c r="V50" s="76"/>
      <c r="W50" s="84"/>
      <c r="X50" s="8"/>
    </row>
    <row r="51" spans="1:24" ht="26.65" customHeight="1" x14ac:dyDescent="0.25">
      <c r="A51" s="79" t="s">
        <v>680</v>
      </c>
      <c r="B51" s="79" t="s">
        <v>76</v>
      </c>
      <c r="C51" s="79" t="s">
        <v>168</v>
      </c>
      <c r="D51" s="77" t="s">
        <v>837</v>
      </c>
      <c r="E51" s="77" t="s">
        <v>995</v>
      </c>
      <c r="F51" s="77" t="s">
        <v>681</v>
      </c>
      <c r="G51" s="54" t="s">
        <v>866</v>
      </c>
      <c r="H51" s="45">
        <v>1</v>
      </c>
      <c r="I51" s="81">
        <f>SUM(H51:H54)</f>
        <v>11</v>
      </c>
      <c r="J51" s="81" t="s">
        <v>617</v>
      </c>
      <c r="K51" s="95" t="s">
        <v>682</v>
      </c>
      <c r="L51" s="95" t="s">
        <v>987</v>
      </c>
      <c r="M51" s="121" t="s">
        <v>619</v>
      </c>
      <c r="N51" s="95" t="s">
        <v>649</v>
      </c>
      <c r="O51" s="72">
        <f>TRUNC(VLOOKUP(N51,PARAM!$A$11:$E$26,5,FALSE),1)</f>
        <v>1</v>
      </c>
      <c r="P51" s="72">
        <f>I51*O51</f>
        <v>11</v>
      </c>
      <c r="Q51" s="97">
        <f>TRUNC(P51*PARAM!$B$1,2)</f>
        <v>1615.13</v>
      </c>
      <c r="R51" s="134">
        <f>PARAM!$B$6</f>
        <v>0.6</v>
      </c>
      <c r="S51" s="97">
        <f>P51*R51</f>
        <v>6.6</v>
      </c>
      <c r="T51" s="97">
        <f>TRUNC(S51*PARAM!$B$1,2)</f>
        <v>969.07</v>
      </c>
      <c r="U51" s="97">
        <f>PARAM!$B$7</f>
        <v>0.3</v>
      </c>
      <c r="V51" s="97">
        <f>P51*U51</f>
        <v>3.3</v>
      </c>
      <c r="W51" s="75">
        <f>TRUNC(V51*PARAM!$B$1,2)</f>
        <v>484.53</v>
      </c>
      <c r="X51" s="8" t="s">
        <v>622</v>
      </c>
    </row>
    <row r="52" spans="1:24" ht="28.15" customHeight="1" x14ac:dyDescent="0.25">
      <c r="A52" s="85"/>
      <c r="B52" s="85"/>
      <c r="C52" s="85"/>
      <c r="D52" s="96"/>
      <c r="E52" s="96"/>
      <c r="F52" s="96"/>
      <c r="G52" s="54" t="s">
        <v>890</v>
      </c>
      <c r="H52" s="45">
        <v>8</v>
      </c>
      <c r="I52" s="94"/>
      <c r="J52" s="94"/>
      <c r="K52" s="87"/>
      <c r="L52" s="87"/>
      <c r="M52" s="102"/>
      <c r="N52" s="87"/>
      <c r="O52" s="73"/>
      <c r="P52" s="73"/>
      <c r="Q52" s="98"/>
      <c r="R52" s="135"/>
      <c r="S52" s="98"/>
      <c r="T52" s="98"/>
      <c r="U52" s="98"/>
      <c r="V52" s="98"/>
      <c r="W52" s="125"/>
      <c r="X52" s="8"/>
    </row>
    <row r="53" spans="1:24" ht="23.65" customHeight="1" x14ac:dyDescent="0.25">
      <c r="A53" s="85"/>
      <c r="B53" s="85"/>
      <c r="C53" s="85"/>
      <c r="D53" s="96"/>
      <c r="E53" s="96"/>
      <c r="F53" s="96"/>
      <c r="G53" s="54" t="s">
        <v>894</v>
      </c>
      <c r="H53" s="45">
        <v>1</v>
      </c>
      <c r="I53" s="94"/>
      <c r="J53" s="94"/>
      <c r="K53" s="87"/>
      <c r="L53" s="87"/>
      <c r="M53" s="102"/>
      <c r="N53" s="87"/>
      <c r="O53" s="73"/>
      <c r="P53" s="73"/>
      <c r="Q53" s="98"/>
      <c r="R53" s="135"/>
      <c r="S53" s="98"/>
      <c r="T53" s="98"/>
      <c r="U53" s="98"/>
      <c r="V53" s="98"/>
      <c r="W53" s="125"/>
      <c r="X53" s="8"/>
    </row>
    <row r="54" spans="1:24" ht="35.1" customHeight="1" x14ac:dyDescent="0.25">
      <c r="A54" s="80"/>
      <c r="B54" s="80"/>
      <c r="C54" s="80"/>
      <c r="D54" s="78"/>
      <c r="E54" s="78"/>
      <c r="F54" s="78"/>
      <c r="G54" s="54" t="s">
        <v>960</v>
      </c>
      <c r="H54" s="45">
        <v>1</v>
      </c>
      <c r="I54" s="82"/>
      <c r="J54" s="82"/>
      <c r="K54" s="88"/>
      <c r="L54" s="88"/>
      <c r="M54" s="103"/>
      <c r="N54" s="88"/>
      <c r="O54" s="74"/>
      <c r="P54" s="74"/>
      <c r="Q54" s="99"/>
      <c r="R54" s="136"/>
      <c r="S54" s="99"/>
      <c r="T54" s="99"/>
      <c r="U54" s="99"/>
      <c r="V54" s="99"/>
      <c r="W54" s="76"/>
      <c r="X54" s="8"/>
    </row>
    <row r="55" spans="1:24" ht="36" customHeight="1" x14ac:dyDescent="0.25">
      <c r="A55" s="79" t="s">
        <v>683</v>
      </c>
      <c r="B55" s="79" t="s">
        <v>76</v>
      </c>
      <c r="C55" s="79" t="s">
        <v>168</v>
      </c>
      <c r="D55" s="77" t="s">
        <v>684</v>
      </c>
      <c r="E55" s="77" t="s">
        <v>994</v>
      </c>
      <c r="F55" s="77" t="s">
        <v>685</v>
      </c>
      <c r="G55" s="54" t="s">
        <v>946</v>
      </c>
      <c r="H55" s="45">
        <v>0.5</v>
      </c>
      <c r="I55" s="118">
        <f>SUM(H55:H57)</f>
        <v>4</v>
      </c>
      <c r="J55" s="124" t="s">
        <v>617</v>
      </c>
      <c r="K55" s="77" t="s">
        <v>686</v>
      </c>
      <c r="L55" s="77" t="s">
        <v>987</v>
      </c>
      <c r="M55" s="77" t="s">
        <v>619</v>
      </c>
      <c r="N55" s="77" t="s">
        <v>649</v>
      </c>
      <c r="O55" s="72">
        <f>TRUNC(VLOOKUP(N55,PARAM!$A$11:$E$26,5,FALSE),1)</f>
        <v>1</v>
      </c>
      <c r="P55" s="72">
        <f>I55*O55</f>
        <v>4</v>
      </c>
      <c r="Q55" s="75">
        <f>TRUNC(P55*PARAM!$B$1,2)</f>
        <v>587.32000000000005</v>
      </c>
      <c r="R55" s="75">
        <f>PARAM!$B$6</f>
        <v>0.6</v>
      </c>
      <c r="S55" s="75">
        <f>P55*R55</f>
        <v>2.4</v>
      </c>
      <c r="T55" s="69">
        <f>TRUNC(S55*PARAM!$B$1,2)</f>
        <v>352.39</v>
      </c>
      <c r="U55" s="75">
        <f>PARAM!$B$7</f>
        <v>0.3</v>
      </c>
      <c r="V55" s="75">
        <f>P55*U55</f>
        <v>1.2</v>
      </c>
      <c r="W55" s="83">
        <f>TRUNC(V55*PARAM!$B$1,2)</f>
        <v>176.19</v>
      </c>
      <c r="X55" s="8" t="s">
        <v>622</v>
      </c>
    </row>
    <row r="56" spans="1:24" ht="36" customHeight="1" x14ac:dyDescent="0.25">
      <c r="A56" s="85"/>
      <c r="B56" s="85"/>
      <c r="C56" s="85"/>
      <c r="D56" s="96"/>
      <c r="E56" s="96"/>
      <c r="F56" s="96"/>
      <c r="G56" s="54" t="s">
        <v>955</v>
      </c>
      <c r="H56" s="45">
        <v>3</v>
      </c>
      <c r="I56" s="126"/>
      <c r="J56" s="126"/>
      <c r="K56" s="96"/>
      <c r="L56" s="96"/>
      <c r="M56" s="96"/>
      <c r="N56" s="96"/>
      <c r="O56" s="73"/>
      <c r="P56" s="73"/>
      <c r="Q56" s="125"/>
      <c r="R56" s="125"/>
      <c r="S56" s="125"/>
      <c r="T56" s="93"/>
      <c r="U56" s="125"/>
      <c r="V56" s="125"/>
      <c r="W56" s="92"/>
      <c r="X56" s="8"/>
    </row>
    <row r="57" spans="1:24" ht="36" customHeight="1" x14ac:dyDescent="0.25">
      <c r="A57" s="80"/>
      <c r="B57" s="80"/>
      <c r="C57" s="80"/>
      <c r="D57" s="78"/>
      <c r="E57" s="78"/>
      <c r="F57" s="78"/>
      <c r="G57" s="54" t="s">
        <v>891</v>
      </c>
      <c r="H57" s="45">
        <v>0.5</v>
      </c>
      <c r="I57" s="119"/>
      <c r="J57" s="119"/>
      <c r="K57" s="78"/>
      <c r="L57" s="78"/>
      <c r="M57" s="78"/>
      <c r="N57" s="78"/>
      <c r="O57" s="74"/>
      <c r="P57" s="74"/>
      <c r="Q57" s="76"/>
      <c r="R57" s="76"/>
      <c r="S57" s="76"/>
      <c r="T57" s="70"/>
      <c r="U57" s="76"/>
      <c r="V57" s="76"/>
      <c r="W57" s="84"/>
      <c r="X57" s="8"/>
    </row>
    <row r="58" spans="1:24" ht="36" customHeight="1" x14ac:dyDescent="0.25">
      <c r="A58" s="79" t="s">
        <v>687</v>
      </c>
      <c r="B58" s="79" t="s">
        <v>76</v>
      </c>
      <c r="C58" s="79" t="s">
        <v>168</v>
      </c>
      <c r="D58" s="77" t="s">
        <v>688</v>
      </c>
      <c r="E58" s="77" t="s">
        <v>1007</v>
      </c>
      <c r="F58" s="77" t="s">
        <v>689</v>
      </c>
      <c r="G58" s="54" t="s">
        <v>947</v>
      </c>
      <c r="H58" s="45">
        <v>0.5</v>
      </c>
      <c r="I58" s="118">
        <f>SUM(H58:H60)</f>
        <v>4</v>
      </c>
      <c r="J58" s="124" t="s">
        <v>617</v>
      </c>
      <c r="K58" s="77" t="s">
        <v>690</v>
      </c>
      <c r="L58" s="77" t="s">
        <v>987</v>
      </c>
      <c r="M58" s="77" t="s">
        <v>619</v>
      </c>
      <c r="N58" s="77" t="s">
        <v>649</v>
      </c>
      <c r="O58" s="72">
        <f>TRUNC(VLOOKUP(N58,PARAM!$A$11:$E$26,5,FALSE),1)</f>
        <v>1</v>
      </c>
      <c r="P58" s="72">
        <f>I58*O58</f>
        <v>4</v>
      </c>
      <c r="Q58" s="75">
        <f>TRUNC(P58*PARAM!$B$1,2)</f>
        <v>587.32000000000005</v>
      </c>
      <c r="R58" s="75">
        <f>PARAM!$B$6</f>
        <v>0.6</v>
      </c>
      <c r="S58" s="75">
        <f>P58*R58</f>
        <v>2.4</v>
      </c>
      <c r="T58" s="69">
        <f>TRUNC(S58*PARAM!$B$1,2)</f>
        <v>352.39</v>
      </c>
      <c r="U58" s="75">
        <f>PARAM!$B$7</f>
        <v>0.3</v>
      </c>
      <c r="V58" s="75">
        <f>P58*U58</f>
        <v>1.2</v>
      </c>
      <c r="W58" s="83">
        <f>TRUNC(V58*PARAM!$B$1,2)</f>
        <v>176.19</v>
      </c>
      <c r="X58" s="8" t="s">
        <v>622</v>
      </c>
    </row>
    <row r="59" spans="1:24" ht="36" customHeight="1" x14ac:dyDescent="0.25">
      <c r="A59" s="85"/>
      <c r="B59" s="85"/>
      <c r="C59" s="85"/>
      <c r="D59" s="96"/>
      <c r="E59" s="96"/>
      <c r="F59" s="96"/>
      <c r="G59" s="54" t="s">
        <v>956</v>
      </c>
      <c r="H59" s="45">
        <v>3</v>
      </c>
      <c r="I59" s="126"/>
      <c r="J59" s="126"/>
      <c r="K59" s="96"/>
      <c r="L59" s="96"/>
      <c r="M59" s="96"/>
      <c r="N59" s="96"/>
      <c r="O59" s="73"/>
      <c r="P59" s="73"/>
      <c r="Q59" s="125"/>
      <c r="R59" s="125"/>
      <c r="S59" s="125"/>
      <c r="T59" s="93"/>
      <c r="U59" s="125"/>
      <c r="V59" s="125"/>
      <c r="W59" s="92"/>
      <c r="X59" s="8"/>
    </row>
    <row r="60" spans="1:24" ht="36" customHeight="1" x14ac:dyDescent="0.25">
      <c r="A60" s="80"/>
      <c r="B60" s="80"/>
      <c r="C60" s="80"/>
      <c r="D60" s="78"/>
      <c r="E60" s="78"/>
      <c r="F60" s="78"/>
      <c r="G60" s="54" t="s">
        <v>891</v>
      </c>
      <c r="H60" s="45">
        <v>0.5</v>
      </c>
      <c r="I60" s="119"/>
      <c r="J60" s="119"/>
      <c r="K60" s="78"/>
      <c r="L60" s="78"/>
      <c r="M60" s="78"/>
      <c r="N60" s="78"/>
      <c r="O60" s="74"/>
      <c r="P60" s="74"/>
      <c r="Q60" s="76"/>
      <c r="R60" s="76"/>
      <c r="S60" s="76"/>
      <c r="T60" s="70"/>
      <c r="U60" s="76"/>
      <c r="V60" s="76"/>
      <c r="W60" s="84"/>
      <c r="X60" s="8"/>
    </row>
    <row r="61" spans="1:24" ht="38.1" customHeight="1" x14ac:dyDescent="0.25">
      <c r="A61" s="79" t="s">
        <v>691</v>
      </c>
      <c r="B61" s="79" t="s">
        <v>76</v>
      </c>
      <c r="C61" s="79" t="s">
        <v>168</v>
      </c>
      <c r="D61" s="77" t="s">
        <v>692</v>
      </c>
      <c r="E61" s="77" t="s">
        <v>856</v>
      </c>
      <c r="F61" s="77" t="s">
        <v>693</v>
      </c>
      <c r="G61" s="54" t="s">
        <v>948</v>
      </c>
      <c r="H61" s="45">
        <v>0.5</v>
      </c>
      <c r="I61" s="81">
        <f>SUM(H61:H64)</f>
        <v>5</v>
      </c>
      <c r="J61" s="81" t="s">
        <v>617</v>
      </c>
      <c r="K61" s="77" t="s">
        <v>694</v>
      </c>
      <c r="L61" s="77" t="s">
        <v>987</v>
      </c>
      <c r="M61" s="77" t="s">
        <v>619</v>
      </c>
      <c r="N61" s="77" t="s">
        <v>649</v>
      </c>
      <c r="O61" s="72">
        <f>TRUNC(VLOOKUP(N61,PARAM!$A$11:$E$26,5,FALSE),1)</f>
        <v>1</v>
      </c>
      <c r="P61" s="72">
        <f>I61*O61</f>
        <v>5</v>
      </c>
      <c r="Q61" s="75">
        <f>TRUNC(P61*PARAM!$B$1,2)</f>
        <v>734.15</v>
      </c>
      <c r="R61" s="75">
        <f>PARAM!$B$6</f>
        <v>0.6</v>
      </c>
      <c r="S61" s="75">
        <f>P61*R61</f>
        <v>3</v>
      </c>
      <c r="T61" s="97">
        <f>TRUNC(S61*PARAM!$B$1,2)</f>
        <v>440.49</v>
      </c>
      <c r="U61" s="75">
        <f>PARAM!$B$7</f>
        <v>0.3</v>
      </c>
      <c r="V61" s="75">
        <f>P61*U61</f>
        <v>1.5</v>
      </c>
      <c r="W61" s="75">
        <f>TRUNC(V61*PARAM!$B$1,2)</f>
        <v>220.24</v>
      </c>
      <c r="X61" s="8" t="s">
        <v>622</v>
      </c>
    </row>
    <row r="62" spans="1:24" ht="33.75" x14ac:dyDescent="0.15">
      <c r="A62" s="85"/>
      <c r="B62" s="85"/>
      <c r="C62" s="85"/>
      <c r="D62" s="96"/>
      <c r="E62" s="96"/>
      <c r="F62" s="96"/>
      <c r="G62" s="61" t="s">
        <v>957</v>
      </c>
      <c r="H62" s="45">
        <v>3</v>
      </c>
      <c r="I62" s="94"/>
      <c r="J62" s="94"/>
      <c r="K62" s="96"/>
      <c r="L62" s="96"/>
      <c r="M62" s="96"/>
      <c r="N62" s="96"/>
      <c r="O62" s="73"/>
      <c r="P62" s="73"/>
      <c r="Q62" s="125"/>
      <c r="R62" s="125"/>
      <c r="S62" s="125"/>
      <c r="T62" s="98"/>
      <c r="U62" s="125"/>
      <c r="V62" s="125"/>
      <c r="W62" s="125"/>
      <c r="X62" s="8"/>
    </row>
    <row r="63" spans="1:24" ht="39.6" customHeight="1" x14ac:dyDescent="0.25">
      <c r="A63" s="85"/>
      <c r="B63" s="85"/>
      <c r="C63" s="85"/>
      <c r="D63" s="96"/>
      <c r="E63" s="96"/>
      <c r="F63" s="96"/>
      <c r="G63" s="54" t="s">
        <v>894</v>
      </c>
      <c r="H63" s="45">
        <v>1</v>
      </c>
      <c r="I63" s="94"/>
      <c r="J63" s="94"/>
      <c r="K63" s="96"/>
      <c r="L63" s="96"/>
      <c r="M63" s="96"/>
      <c r="N63" s="96"/>
      <c r="O63" s="73"/>
      <c r="P63" s="73"/>
      <c r="Q63" s="125"/>
      <c r="R63" s="125"/>
      <c r="S63" s="125"/>
      <c r="T63" s="98"/>
      <c r="U63" s="125"/>
      <c r="V63" s="125"/>
      <c r="W63" s="125"/>
      <c r="X63" s="8"/>
    </row>
    <row r="64" spans="1:24" ht="50.65" customHeight="1" x14ac:dyDescent="0.25">
      <c r="A64" s="80"/>
      <c r="B64" s="80"/>
      <c r="C64" s="80"/>
      <c r="D64" s="78"/>
      <c r="E64" s="78"/>
      <c r="F64" s="78"/>
      <c r="G64" s="54" t="s">
        <v>966</v>
      </c>
      <c r="H64" s="45">
        <v>0.5</v>
      </c>
      <c r="I64" s="82"/>
      <c r="J64" s="82"/>
      <c r="K64" s="78"/>
      <c r="L64" s="78"/>
      <c r="M64" s="78"/>
      <c r="N64" s="78"/>
      <c r="O64" s="74"/>
      <c r="P64" s="74"/>
      <c r="Q64" s="76"/>
      <c r="R64" s="76"/>
      <c r="S64" s="76"/>
      <c r="T64" s="99"/>
      <c r="U64" s="76"/>
      <c r="V64" s="76"/>
      <c r="W64" s="76"/>
      <c r="X64" s="8"/>
    </row>
    <row r="65" spans="1:24" ht="20.100000000000001" customHeight="1" x14ac:dyDescent="0.25">
      <c r="A65" s="79" t="s">
        <v>695</v>
      </c>
      <c r="B65" s="79" t="s">
        <v>696</v>
      </c>
      <c r="C65" s="79" t="s">
        <v>243</v>
      </c>
      <c r="D65" s="77" t="s">
        <v>697</v>
      </c>
      <c r="E65" s="77" t="s">
        <v>982</v>
      </c>
      <c r="F65" s="77" t="s">
        <v>928</v>
      </c>
      <c r="G65" s="54" t="s">
        <v>971</v>
      </c>
      <c r="H65" s="45">
        <v>5</v>
      </c>
      <c r="I65" s="118">
        <f>SUM(H65:H69)</f>
        <v>24</v>
      </c>
      <c r="J65" s="124" t="s">
        <v>617</v>
      </c>
      <c r="K65" s="95" t="s">
        <v>841</v>
      </c>
      <c r="L65" s="118" t="s">
        <v>987</v>
      </c>
      <c r="M65" s="118" t="s">
        <v>619</v>
      </c>
      <c r="N65" s="77" t="s">
        <v>642</v>
      </c>
      <c r="O65" s="72">
        <f>TRUNC(VLOOKUP(N65,PARAM!$A$11:$E$26,5,FALSE),1)</f>
        <v>1.2</v>
      </c>
      <c r="P65" s="72">
        <f>I65*O65</f>
        <v>28.799999999999997</v>
      </c>
      <c r="Q65" s="97">
        <f>TRUNC(P65*PARAM!$B$1,2)</f>
        <v>4228.7</v>
      </c>
      <c r="R65" s="97">
        <f>PARAM!$B$6</f>
        <v>0.6</v>
      </c>
      <c r="S65" s="97">
        <f>P65*R65</f>
        <v>17.279999999999998</v>
      </c>
      <c r="T65" s="97">
        <f>TRUNC(S65*PARAM!$B$1,2)</f>
        <v>2537.2199999999998</v>
      </c>
      <c r="U65" s="97">
        <f>PARAM!$B$7</f>
        <v>0.3</v>
      </c>
      <c r="V65" s="97">
        <f>P65*U65</f>
        <v>8.6399999999999988</v>
      </c>
      <c r="W65" s="97">
        <f>TRUNC(V65*PARAM!$B$1,2)</f>
        <v>1268.6099999999999</v>
      </c>
      <c r="X65" s="8" t="s">
        <v>622</v>
      </c>
    </row>
    <row r="66" spans="1:24" ht="23.65" customHeight="1" x14ac:dyDescent="0.15">
      <c r="A66" s="85"/>
      <c r="B66" s="85"/>
      <c r="C66" s="85"/>
      <c r="D66" s="96"/>
      <c r="E66" s="96"/>
      <c r="F66" s="96"/>
      <c r="G66" s="61" t="s">
        <v>981</v>
      </c>
      <c r="H66" s="45">
        <v>10</v>
      </c>
      <c r="I66" s="126"/>
      <c r="J66" s="126"/>
      <c r="K66" s="87"/>
      <c r="L66" s="126"/>
      <c r="M66" s="126"/>
      <c r="N66" s="96"/>
      <c r="O66" s="73"/>
      <c r="P66" s="73"/>
      <c r="Q66" s="98"/>
      <c r="R66" s="98"/>
      <c r="S66" s="98"/>
      <c r="T66" s="98"/>
      <c r="U66" s="98"/>
      <c r="V66" s="98"/>
      <c r="W66" s="98"/>
      <c r="X66" s="8"/>
    </row>
    <row r="67" spans="1:24" ht="37.15" customHeight="1" x14ac:dyDescent="0.15">
      <c r="A67" s="85"/>
      <c r="B67" s="85"/>
      <c r="C67" s="85"/>
      <c r="D67" s="96"/>
      <c r="E67" s="96"/>
      <c r="F67" s="96"/>
      <c r="G67" s="61" t="s">
        <v>895</v>
      </c>
      <c r="H67" s="45">
        <v>5</v>
      </c>
      <c r="I67" s="126"/>
      <c r="J67" s="126"/>
      <c r="K67" s="87"/>
      <c r="L67" s="126"/>
      <c r="M67" s="126"/>
      <c r="N67" s="96"/>
      <c r="O67" s="73"/>
      <c r="P67" s="73"/>
      <c r="Q67" s="98"/>
      <c r="R67" s="98"/>
      <c r="S67" s="98"/>
      <c r="T67" s="98"/>
      <c r="U67" s="98"/>
      <c r="V67" s="98"/>
      <c r="W67" s="98"/>
      <c r="X67" s="8"/>
    </row>
    <row r="68" spans="1:24" ht="36.6" customHeight="1" x14ac:dyDescent="0.15">
      <c r="A68" s="85"/>
      <c r="B68" s="85"/>
      <c r="C68" s="85"/>
      <c r="D68" s="96"/>
      <c r="E68" s="96"/>
      <c r="F68" s="96"/>
      <c r="G68" s="61" t="s">
        <v>973</v>
      </c>
      <c r="H68" s="45">
        <v>2</v>
      </c>
      <c r="I68" s="126"/>
      <c r="J68" s="126"/>
      <c r="K68" s="87"/>
      <c r="L68" s="126"/>
      <c r="M68" s="126"/>
      <c r="N68" s="96"/>
      <c r="O68" s="73"/>
      <c r="P68" s="73"/>
      <c r="Q68" s="98"/>
      <c r="R68" s="98"/>
      <c r="S68" s="98"/>
      <c r="T68" s="98"/>
      <c r="U68" s="98"/>
      <c r="V68" s="98"/>
      <c r="W68" s="98"/>
      <c r="X68" s="8"/>
    </row>
    <row r="69" spans="1:24" ht="39.6" customHeight="1" x14ac:dyDescent="0.25">
      <c r="A69" s="80"/>
      <c r="B69" s="80"/>
      <c r="C69" s="80"/>
      <c r="D69" s="78"/>
      <c r="E69" s="78"/>
      <c r="F69" s="78"/>
      <c r="G69" s="54" t="s">
        <v>867</v>
      </c>
      <c r="H69" s="45">
        <v>2</v>
      </c>
      <c r="I69" s="119"/>
      <c r="J69" s="119"/>
      <c r="K69" s="88"/>
      <c r="L69" s="119"/>
      <c r="M69" s="119"/>
      <c r="N69" s="78"/>
      <c r="O69" s="74"/>
      <c r="P69" s="74"/>
      <c r="Q69" s="99"/>
      <c r="R69" s="99"/>
      <c r="S69" s="99"/>
      <c r="T69" s="99"/>
      <c r="U69" s="99"/>
      <c r="V69" s="99"/>
      <c r="W69" s="99"/>
      <c r="X69" s="8"/>
    </row>
    <row r="70" spans="1:24" ht="24.6" customHeight="1" x14ac:dyDescent="0.25">
      <c r="A70" s="79" t="s">
        <v>699</v>
      </c>
      <c r="B70" s="79" t="s">
        <v>696</v>
      </c>
      <c r="C70" s="79" t="s">
        <v>243</v>
      </c>
      <c r="D70" s="77" t="s">
        <v>700</v>
      </c>
      <c r="E70" s="77" t="s">
        <v>983</v>
      </c>
      <c r="F70" s="77" t="s">
        <v>927</v>
      </c>
      <c r="G70" s="54" t="s">
        <v>971</v>
      </c>
      <c r="H70" s="45">
        <v>16</v>
      </c>
      <c r="I70" s="118">
        <f>SUM(H70:H74)</f>
        <v>160</v>
      </c>
      <c r="J70" s="124" t="s">
        <v>617</v>
      </c>
      <c r="K70" s="95" t="s">
        <v>841</v>
      </c>
      <c r="L70" s="118" t="s">
        <v>987</v>
      </c>
      <c r="M70" s="118" t="s">
        <v>619</v>
      </c>
      <c r="N70" s="77" t="s">
        <v>642</v>
      </c>
      <c r="O70" s="72">
        <f>TRUNC(VLOOKUP(N70,PARAM!$A$11:$E$26,5,FALSE),1)</f>
        <v>1.2</v>
      </c>
      <c r="P70" s="72">
        <f>I70*O70</f>
        <v>192</v>
      </c>
      <c r="Q70" s="75">
        <f>TRUNC(P70*PARAM!$B$1,2)</f>
        <v>28191.360000000001</v>
      </c>
      <c r="R70" s="97">
        <f>PARAM!$B$6</f>
        <v>0.6</v>
      </c>
      <c r="S70" s="97">
        <f>P70*R70</f>
        <v>115.19999999999999</v>
      </c>
      <c r="T70" s="97">
        <f>TRUNC(S70*PARAM!$B$1,2)</f>
        <v>16914.810000000001</v>
      </c>
      <c r="U70" s="97">
        <f>PARAM!$B$7</f>
        <v>0.3</v>
      </c>
      <c r="V70" s="97">
        <f>P70*U70</f>
        <v>57.599999999999994</v>
      </c>
      <c r="W70" s="97">
        <f>TRUNC(V70*PARAM!$B$1,2)</f>
        <v>8457.4</v>
      </c>
      <c r="X70" s="8" t="s">
        <v>622</v>
      </c>
    </row>
    <row r="71" spans="1:24" ht="27" customHeight="1" x14ac:dyDescent="0.25">
      <c r="A71" s="85"/>
      <c r="B71" s="85"/>
      <c r="C71" s="85"/>
      <c r="D71" s="96"/>
      <c r="E71" s="96"/>
      <c r="F71" s="96"/>
      <c r="G71" s="54" t="s">
        <v>698</v>
      </c>
      <c r="H71" s="45">
        <v>120</v>
      </c>
      <c r="I71" s="126"/>
      <c r="J71" s="126"/>
      <c r="K71" s="87"/>
      <c r="L71" s="126"/>
      <c r="M71" s="126"/>
      <c r="N71" s="96"/>
      <c r="O71" s="73"/>
      <c r="P71" s="73"/>
      <c r="Q71" s="125"/>
      <c r="R71" s="98"/>
      <c r="S71" s="98"/>
      <c r="T71" s="98"/>
      <c r="U71" s="98"/>
      <c r="V71" s="98"/>
      <c r="W71" s="98"/>
      <c r="X71" s="8"/>
    </row>
    <row r="72" spans="1:24" ht="42" customHeight="1" x14ac:dyDescent="0.25">
      <c r="A72" s="85"/>
      <c r="B72" s="85"/>
      <c r="C72" s="85"/>
      <c r="D72" s="96"/>
      <c r="E72" s="96"/>
      <c r="F72" s="96"/>
      <c r="G72" s="54" t="s">
        <v>895</v>
      </c>
      <c r="H72" s="45">
        <v>16</v>
      </c>
      <c r="I72" s="126"/>
      <c r="J72" s="126"/>
      <c r="K72" s="87"/>
      <c r="L72" s="126"/>
      <c r="M72" s="126"/>
      <c r="N72" s="96"/>
      <c r="O72" s="73"/>
      <c r="P72" s="73"/>
      <c r="Q72" s="125"/>
      <c r="R72" s="98"/>
      <c r="S72" s="98"/>
      <c r="T72" s="98"/>
      <c r="U72" s="98"/>
      <c r="V72" s="98"/>
      <c r="W72" s="98"/>
      <c r="X72" s="8"/>
    </row>
    <row r="73" spans="1:24" ht="41.65" customHeight="1" x14ac:dyDescent="0.25">
      <c r="A73" s="85"/>
      <c r="B73" s="85"/>
      <c r="C73" s="85"/>
      <c r="D73" s="96"/>
      <c r="E73" s="96"/>
      <c r="F73" s="96"/>
      <c r="G73" s="54" t="s">
        <v>973</v>
      </c>
      <c r="H73" s="45">
        <v>4</v>
      </c>
      <c r="I73" s="126"/>
      <c r="J73" s="126"/>
      <c r="K73" s="87"/>
      <c r="L73" s="126"/>
      <c r="M73" s="126"/>
      <c r="N73" s="96"/>
      <c r="O73" s="73"/>
      <c r="P73" s="73"/>
      <c r="Q73" s="125"/>
      <c r="R73" s="98"/>
      <c r="S73" s="98"/>
      <c r="T73" s="98"/>
      <c r="U73" s="98"/>
      <c r="V73" s="98"/>
      <c r="W73" s="98"/>
      <c r="X73" s="8"/>
    </row>
    <row r="74" spans="1:24" ht="41.65" customHeight="1" x14ac:dyDescent="0.25">
      <c r="A74" s="80"/>
      <c r="B74" s="80"/>
      <c r="C74" s="80"/>
      <c r="D74" s="78"/>
      <c r="E74" s="78"/>
      <c r="F74" s="78"/>
      <c r="G74" s="54" t="s">
        <v>867</v>
      </c>
      <c r="H74" s="45">
        <v>4</v>
      </c>
      <c r="I74" s="119"/>
      <c r="J74" s="119"/>
      <c r="K74" s="88"/>
      <c r="L74" s="119"/>
      <c r="M74" s="119"/>
      <c r="N74" s="78"/>
      <c r="O74" s="74"/>
      <c r="P74" s="74"/>
      <c r="Q74" s="76"/>
      <c r="R74" s="99"/>
      <c r="S74" s="99"/>
      <c r="T74" s="99"/>
      <c r="U74" s="99"/>
      <c r="V74" s="99"/>
      <c r="W74" s="99"/>
      <c r="X74" s="8"/>
    </row>
    <row r="75" spans="1:24" ht="57.6" customHeight="1" x14ac:dyDescent="0.25">
      <c r="A75" s="79" t="s">
        <v>701</v>
      </c>
      <c r="B75" s="79" t="s">
        <v>696</v>
      </c>
      <c r="C75" s="79" t="s">
        <v>255</v>
      </c>
      <c r="D75" s="77" t="s">
        <v>256</v>
      </c>
      <c r="E75" s="77" t="s">
        <v>1008</v>
      </c>
      <c r="F75" s="77" t="s">
        <v>702</v>
      </c>
      <c r="G75" s="54" t="s">
        <v>900</v>
      </c>
      <c r="H75" s="45">
        <v>4</v>
      </c>
      <c r="I75" s="118">
        <f>SUM(H75:H76)</f>
        <v>5</v>
      </c>
      <c r="J75" s="124" t="s">
        <v>617</v>
      </c>
      <c r="K75" s="77" t="s">
        <v>703</v>
      </c>
      <c r="L75" s="77" t="s">
        <v>987</v>
      </c>
      <c r="M75" s="77" t="s">
        <v>619</v>
      </c>
      <c r="N75" s="95" t="s">
        <v>649</v>
      </c>
      <c r="O75" s="64">
        <f>TRUNC(VLOOKUP(N75,PARAM!$A$11:$E$26,5,FALSE),1)</f>
        <v>1</v>
      </c>
      <c r="P75" s="64">
        <f>I75*O75</f>
        <v>5</v>
      </c>
      <c r="Q75" s="75">
        <f>TRUNC(P75*PARAM!$B$1,2)</f>
        <v>734.15</v>
      </c>
      <c r="R75" s="75">
        <f>PARAM!$B$6</f>
        <v>0.6</v>
      </c>
      <c r="S75" s="75">
        <f>P75*R75</f>
        <v>3</v>
      </c>
      <c r="T75" s="75">
        <f>TRUNC(S75*PARAM!$B$1,2)</f>
        <v>440.49</v>
      </c>
      <c r="U75" s="75">
        <f>PARAM!$B$7</f>
        <v>0.3</v>
      </c>
      <c r="V75" s="75">
        <f>P75*U75</f>
        <v>1.5</v>
      </c>
      <c r="W75" s="75">
        <f>TRUNC(V75*PARAM!$B$1,2)</f>
        <v>220.24</v>
      </c>
      <c r="X75" s="8" t="s">
        <v>622</v>
      </c>
    </row>
    <row r="76" spans="1:24" ht="57.6" customHeight="1" x14ac:dyDescent="0.25">
      <c r="A76" s="80"/>
      <c r="B76" s="80"/>
      <c r="C76" s="80"/>
      <c r="D76" s="78"/>
      <c r="E76" s="78"/>
      <c r="F76" s="78"/>
      <c r="G76" s="54" t="s">
        <v>941</v>
      </c>
      <c r="H76" s="45">
        <v>1</v>
      </c>
      <c r="I76" s="119"/>
      <c r="J76" s="119"/>
      <c r="K76" s="78"/>
      <c r="L76" s="78"/>
      <c r="M76" s="78"/>
      <c r="N76" s="88"/>
      <c r="O76" s="65"/>
      <c r="P76" s="65"/>
      <c r="Q76" s="76"/>
      <c r="R76" s="76"/>
      <c r="S76" s="76"/>
      <c r="T76" s="76"/>
      <c r="U76" s="76"/>
      <c r="V76" s="76"/>
      <c r="W76" s="76"/>
      <c r="X76" s="8"/>
    </row>
    <row r="77" spans="1:24" ht="57" customHeight="1" x14ac:dyDescent="0.25">
      <c r="A77" s="79" t="s">
        <v>704</v>
      </c>
      <c r="B77" s="79" t="s">
        <v>696</v>
      </c>
      <c r="C77" s="79" t="s">
        <v>255</v>
      </c>
      <c r="D77" s="77" t="s">
        <v>705</v>
      </c>
      <c r="E77" s="77" t="s">
        <v>1009</v>
      </c>
      <c r="F77" s="77" t="s">
        <v>706</v>
      </c>
      <c r="G77" s="54" t="s">
        <v>910</v>
      </c>
      <c r="H77" s="45">
        <v>10</v>
      </c>
      <c r="I77" s="118">
        <f>SUM(H77:H78)</f>
        <v>12</v>
      </c>
      <c r="J77" s="124" t="s">
        <v>617</v>
      </c>
      <c r="K77" s="77" t="s">
        <v>707</v>
      </c>
      <c r="L77" s="77" t="s">
        <v>987</v>
      </c>
      <c r="M77" s="77" t="s">
        <v>619</v>
      </c>
      <c r="N77" s="77" t="s">
        <v>631</v>
      </c>
      <c r="O77" s="64">
        <f>TRUNC(VLOOKUP(N77,PARAM!$A$11:$E$26,5,FALSE),1)</f>
        <v>1</v>
      </c>
      <c r="P77" s="64">
        <f t="shared" ref="P77" si="2">I77*O77</f>
        <v>12</v>
      </c>
      <c r="Q77" s="75">
        <f>TRUNC(P77*PARAM!$B$1,2)</f>
        <v>1761.96</v>
      </c>
      <c r="R77" s="64">
        <f>PARAM!$B$6</f>
        <v>0.6</v>
      </c>
      <c r="S77" s="75">
        <f>P77*R77</f>
        <v>7.1999999999999993</v>
      </c>
      <c r="T77" s="75">
        <f>TRUNC(S77*PARAM!$B$1,2)</f>
        <v>1057.17</v>
      </c>
      <c r="U77" s="75">
        <f>PARAM!$B$7</f>
        <v>0.3</v>
      </c>
      <c r="V77" s="64">
        <f>P77*U77</f>
        <v>3.5999999999999996</v>
      </c>
      <c r="W77" s="75">
        <f>TRUNC(V77*PARAM!$B$1,2)</f>
        <v>528.58000000000004</v>
      </c>
      <c r="X77" s="8" t="s">
        <v>622</v>
      </c>
    </row>
    <row r="78" spans="1:24" ht="57" customHeight="1" x14ac:dyDescent="0.25">
      <c r="A78" s="80"/>
      <c r="B78" s="80"/>
      <c r="C78" s="80"/>
      <c r="D78" s="78"/>
      <c r="E78" s="78"/>
      <c r="F78" s="78"/>
      <c r="G78" s="54" t="s">
        <v>941</v>
      </c>
      <c r="H78" s="45">
        <v>2</v>
      </c>
      <c r="I78" s="119"/>
      <c r="J78" s="119"/>
      <c r="K78" s="78"/>
      <c r="L78" s="78"/>
      <c r="M78" s="78"/>
      <c r="N78" s="78"/>
      <c r="O78" s="65"/>
      <c r="P78" s="65"/>
      <c r="Q78" s="76"/>
      <c r="R78" s="65"/>
      <c r="S78" s="76"/>
      <c r="T78" s="76"/>
      <c r="U78" s="76"/>
      <c r="V78" s="65"/>
      <c r="W78" s="76"/>
      <c r="X78" s="8"/>
    </row>
    <row r="79" spans="1:24" ht="53.65" customHeight="1" x14ac:dyDescent="0.25">
      <c r="A79" s="79" t="s">
        <v>708</v>
      </c>
      <c r="B79" s="79" t="s">
        <v>696</v>
      </c>
      <c r="C79" s="79" t="s">
        <v>255</v>
      </c>
      <c r="D79" s="77" t="s">
        <v>709</v>
      </c>
      <c r="E79" s="77" t="s">
        <v>1010</v>
      </c>
      <c r="F79" s="77" t="s">
        <v>710</v>
      </c>
      <c r="G79" s="54" t="s">
        <v>911</v>
      </c>
      <c r="H79" s="45">
        <v>9</v>
      </c>
      <c r="I79" s="118">
        <f>SUM(H79:H80)</f>
        <v>10</v>
      </c>
      <c r="J79" s="124" t="s">
        <v>617</v>
      </c>
      <c r="K79" s="77" t="s">
        <v>711</v>
      </c>
      <c r="L79" s="77" t="s">
        <v>987</v>
      </c>
      <c r="M79" s="77" t="s">
        <v>619</v>
      </c>
      <c r="N79" s="77" t="s">
        <v>631</v>
      </c>
      <c r="O79" s="64">
        <f>TRUNC(VLOOKUP(N79,PARAM!$A$11:$E$26,5,FALSE),1)</f>
        <v>1</v>
      </c>
      <c r="P79" s="64">
        <f t="shared" ref="P79" si="3">I79*O79</f>
        <v>10</v>
      </c>
      <c r="Q79" s="75">
        <f>TRUNC(P79*PARAM!$B$1,2)</f>
        <v>1468.3</v>
      </c>
      <c r="R79" s="64">
        <f>PARAM!$B$6</f>
        <v>0.6</v>
      </c>
      <c r="S79" s="75">
        <f>P79*R79</f>
        <v>6</v>
      </c>
      <c r="T79" s="75">
        <f>TRUNC(S79*PARAM!$B$1,2)</f>
        <v>880.98</v>
      </c>
      <c r="U79" s="75">
        <f>PARAM!$B$7</f>
        <v>0.3</v>
      </c>
      <c r="V79" s="64">
        <f>P79*U79</f>
        <v>3</v>
      </c>
      <c r="W79" s="75">
        <f>TRUNC(V79*PARAM!$B$1,2)</f>
        <v>440.49</v>
      </c>
      <c r="X79" s="8" t="s">
        <v>622</v>
      </c>
    </row>
    <row r="80" spans="1:24" ht="70.150000000000006" customHeight="1" x14ac:dyDescent="0.25">
      <c r="A80" s="80"/>
      <c r="B80" s="80"/>
      <c r="C80" s="80"/>
      <c r="D80" s="78"/>
      <c r="E80" s="78"/>
      <c r="F80" s="78"/>
      <c r="G80" s="54" t="s">
        <v>941</v>
      </c>
      <c r="H80" s="45">
        <v>1</v>
      </c>
      <c r="I80" s="119"/>
      <c r="J80" s="119"/>
      <c r="K80" s="78"/>
      <c r="L80" s="78"/>
      <c r="M80" s="78"/>
      <c r="N80" s="78"/>
      <c r="O80" s="65"/>
      <c r="P80" s="65"/>
      <c r="Q80" s="76"/>
      <c r="R80" s="65"/>
      <c r="S80" s="76"/>
      <c r="T80" s="76"/>
      <c r="U80" s="76"/>
      <c r="V80" s="65"/>
      <c r="W80" s="76"/>
      <c r="X80" s="8"/>
    </row>
    <row r="81" spans="1:24" ht="51.6" customHeight="1" x14ac:dyDescent="0.25">
      <c r="A81" s="79" t="s">
        <v>712</v>
      </c>
      <c r="B81" s="79" t="s">
        <v>696</v>
      </c>
      <c r="C81" s="79" t="s">
        <v>255</v>
      </c>
      <c r="D81" s="77" t="s">
        <v>282</v>
      </c>
      <c r="E81" s="77" t="s">
        <v>857</v>
      </c>
      <c r="F81" s="77" t="s">
        <v>713</v>
      </c>
      <c r="G81" s="54" t="s">
        <v>872</v>
      </c>
      <c r="H81" s="45">
        <v>14</v>
      </c>
      <c r="I81" s="118">
        <f>SUM(H81:H82)</f>
        <v>16</v>
      </c>
      <c r="J81" s="124" t="s">
        <v>617</v>
      </c>
      <c r="K81" s="77" t="s">
        <v>714</v>
      </c>
      <c r="L81" s="77" t="s">
        <v>987</v>
      </c>
      <c r="M81" s="77" t="s">
        <v>619</v>
      </c>
      <c r="N81" s="95" t="s">
        <v>631</v>
      </c>
      <c r="O81" s="64">
        <f>TRUNC(VLOOKUP(N81,PARAM!$A$11:$E$26,5,FALSE),1)</f>
        <v>1</v>
      </c>
      <c r="P81" s="64">
        <f t="shared" ref="P81" si="4">I81*O81</f>
        <v>16</v>
      </c>
      <c r="Q81" s="75">
        <f>TRUNC(P81*PARAM!$B$1,2)</f>
        <v>2349.2800000000002</v>
      </c>
      <c r="R81" s="64">
        <f>PARAM!$B$6</f>
        <v>0.6</v>
      </c>
      <c r="S81" s="75">
        <f>P81*R81</f>
        <v>9.6</v>
      </c>
      <c r="T81" s="75">
        <f>TRUNC(S81*PARAM!$B$1,2)</f>
        <v>1409.56</v>
      </c>
      <c r="U81" s="75">
        <f>PARAM!$B$7</f>
        <v>0.3</v>
      </c>
      <c r="V81" s="64">
        <f>P81*U81</f>
        <v>4.8</v>
      </c>
      <c r="W81" s="75">
        <f>TRUNC(V81*PARAM!$B$1,2)</f>
        <v>704.78</v>
      </c>
      <c r="X81" s="8" t="s">
        <v>622</v>
      </c>
    </row>
    <row r="82" spans="1:24" ht="66.599999999999994" customHeight="1" x14ac:dyDescent="0.25">
      <c r="A82" s="80"/>
      <c r="B82" s="80"/>
      <c r="C82" s="80"/>
      <c r="D82" s="78"/>
      <c r="E82" s="78"/>
      <c r="F82" s="78"/>
      <c r="G82" s="54" t="s">
        <v>941</v>
      </c>
      <c r="H82" s="45">
        <v>2</v>
      </c>
      <c r="I82" s="119"/>
      <c r="J82" s="119"/>
      <c r="K82" s="78"/>
      <c r="L82" s="78"/>
      <c r="M82" s="78"/>
      <c r="N82" s="88"/>
      <c r="O82" s="65"/>
      <c r="P82" s="65"/>
      <c r="Q82" s="76"/>
      <c r="R82" s="65"/>
      <c r="S82" s="76"/>
      <c r="T82" s="76"/>
      <c r="U82" s="76"/>
      <c r="V82" s="65"/>
      <c r="W82" s="76"/>
      <c r="X82" s="8"/>
    </row>
    <row r="83" spans="1:24" ht="50.65" customHeight="1" x14ac:dyDescent="0.25">
      <c r="A83" s="79" t="s">
        <v>715</v>
      </c>
      <c r="B83" s="79" t="s">
        <v>696</v>
      </c>
      <c r="C83" s="79" t="s">
        <v>255</v>
      </c>
      <c r="D83" s="77" t="s">
        <v>290</v>
      </c>
      <c r="E83" s="77" t="s">
        <v>858</v>
      </c>
      <c r="F83" s="77" t="s">
        <v>716</v>
      </c>
      <c r="G83" s="54" t="s">
        <v>902</v>
      </c>
      <c r="H83" s="45">
        <v>30</v>
      </c>
      <c r="I83" s="118">
        <f>SUM(H83:H84)</f>
        <v>32</v>
      </c>
      <c r="J83" s="124" t="s">
        <v>617</v>
      </c>
      <c r="K83" s="77" t="s">
        <v>717</v>
      </c>
      <c r="L83" s="77" t="s">
        <v>987</v>
      </c>
      <c r="M83" s="77" t="s">
        <v>619</v>
      </c>
      <c r="N83" s="77" t="s">
        <v>631</v>
      </c>
      <c r="O83" s="64">
        <f>TRUNC(VLOOKUP(N83,PARAM!$A$11:$E$26,5,FALSE),1)</f>
        <v>1</v>
      </c>
      <c r="P83" s="64">
        <f t="shared" ref="P83" si="5">I83*O83</f>
        <v>32</v>
      </c>
      <c r="Q83" s="75">
        <f>TRUNC(P83*PARAM!$B$1,2)</f>
        <v>4698.5600000000004</v>
      </c>
      <c r="R83" s="64">
        <f>PARAM!$B$6</f>
        <v>0.6</v>
      </c>
      <c r="S83" s="75">
        <f>P83*R83</f>
        <v>19.2</v>
      </c>
      <c r="T83" s="75">
        <f>TRUNC(S83*PARAM!$B$1,2)</f>
        <v>2819.13</v>
      </c>
      <c r="U83" s="75">
        <f>PARAM!$B$7</f>
        <v>0.3</v>
      </c>
      <c r="V83" s="64">
        <f>P83*U83</f>
        <v>9.6</v>
      </c>
      <c r="W83" s="75">
        <f>TRUNC(V83*PARAM!$B$1,2)</f>
        <v>1409.56</v>
      </c>
      <c r="X83" s="8" t="s">
        <v>622</v>
      </c>
    </row>
    <row r="84" spans="1:24" ht="50.65" customHeight="1" x14ac:dyDescent="0.25">
      <c r="A84" s="80"/>
      <c r="B84" s="80"/>
      <c r="C84" s="80"/>
      <c r="D84" s="78"/>
      <c r="E84" s="78"/>
      <c r="F84" s="78"/>
      <c r="G84" s="54" t="s">
        <v>941</v>
      </c>
      <c r="H84" s="45">
        <v>2</v>
      </c>
      <c r="I84" s="119"/>
      <c r="J84" s="119"/>
      <c r="K84" s="78"/>
      <c r="L84" s="78"/>
      <c r="M84" s="78"/>
      <c r="N84" s="78"/>
      <c r="O84" s="65"/>
      <c r="P84" s="65"/>
      <c r="Q84" s="76"/>
      <c r="R84" s="65"/>
      <c r="S84" s="76"/>
      <c r="T84" s="76"/>
      <c r="U84" s="76"/>
      <c r="V84" s="65"/>
      <c r="W84" s="76"/>
      <c r="X84" s="8"/>
    </row>
    <row r="85" spans="1:24" ht="55.9" customHeight="1" x14ac:dyDescent="0.25">
      <c r="A85" s="79" t="s">
        <v>718</v>
      </c>
      <c r="B85" s="79" t="s">
        <v>696</v>
      </c>
      <c r="C85" s="79" t="s">
        <v>255</v>
      </c>
      <c r="D85" s="77" t="s">
        <v>299</v>
      </c>
      <c r="E85" s="77" t="s">
        <v>1011</v>
      </c>
      <c r="F85" s="77" t="s">
        <v>719</v>
      </c>
      <c r="G85" s="54" t="s">
        <v>907</v>
      </c>
      <c r="H85" s="45">
        <v>26</v>
      </c>
      <c r="I85" s="118">
        <f>SUM(H85:H86)</f>
        <v>28</v>
      </c>
      <c r="J85" s="124" t="s">
        <v>617</v>
      </c>
      <c r="K85" s="77" t="s">
        <v>843</v>
      </c>
      <c r="L85" s="77" t="s">
        <v>987</v>
      </c>
      <c r="M85" s="77" t="s">
        <v>619</v>
      </c>
      <c r="N85" s="77" t="s">
        <v>631</v>
      </c>
      <c r="O85" s="64">
        <f>TRUNC(VLOOKUP(N85,PARAM!$A$11:$E$26,5,FALSE),1)</f>
        <v>1</v>
      </c>
      <c r="P85" s="64">
        <f t="shared" ref="P85" si="6">I85*O85</f>
        <v>28</v>
      </c>
      <c r="Q85" s="75">
        <f>TRUNC(P85*PARAM!$B$1,2)</f>
        <v>4111.24</v>
      </c>
      <c r="R85" s="64">
        <f>PARAM!$B$6</f>
        <v>0.6</v>
      </c>
      <c r="S85" s="75">
        <f>P85*R85</f>
        <v>16.8</v>
      </c>
      <c r="T85" s="75">
        <f>TRUNC(S85*PARAM!$B$1,2)</f>
        <v>2466.7399999999998</v>
      </c>
      <c r="U85" s="75">
        <f>PARAM!$B$7</f>
        <v>0.3</v>
      </c>
      <c r="V85" s="64">
        <f>P85*U85</f>
        <v>8.4</v>
      </c>
      <c r="W85" s="75">
        <f>TRUNC(V85*PARAM!$B$1,2)</f>
        <v>1233.3699999999999</v>
      </c>
      <c r="X85" s="8" t="s">
        <v>622</v>
      </c>
    </row>
    <row r="86" spans="1:24" ht="55.9" customHeight="1" x14ac:dyDescent="0.25">
      <c r="A86" s="80"/>
      <c r="B86" s="80"/>
      <c r="C86" s="80"/>
      <c r="D86" s="78"/>
      <c r="E86" s="78"/>
      <c r="F86" s="78"/>
      <c r="G86" s="54" t="s">
        <v>941</v>
      </c>
      <c r="H86" s="45">
        <v>2</v>
      </c>
      <c r="I86" s="119"/>
      <c r="J86" s="119"/>
      <c r="K86" s="78"/>
      <c r="L86" s="78"/>
      <c r="M86" s="78"/>
      <c r="N86" s="78"/>
      <c r="O86" s="65"/>
      <c r="P86" s="65"/>
      <c r="Q86" s="76"/>
      <c r="R86" s="65"/>
      <c r="S86" s="76"/>
      <c r="T86" s="76"/>
      <c r="U86" s="76"/>
      <c r="V86" s="65"/>
      <c r="W86" s="76"/>
      <c r="X86" s="8"/>
    </row>
    <row r="87" spans="1:24" ht="66.599999999999994" customHeight="1" x14ac:dyDescent="0.25">
      <c r="A87" s="79" t="s">
        <v>720</v>
      </c>
      <c r="B87" s="79" t="s">
        <v>696</v>
      </c>
      <c r="C87" s="79" t="s">
        <v>255</v>
      </c>
      <c r="D87" s="77" t="s">
        <v>308</v>
      </c>
      <c r="E87" s="77" t="s">
        <v>1012</v>
      </c>
      <c r="F87" s="77" t="s">
        <v>721</v>
      </c>
      <c r="G87" s="54" t="s">
        <v>873</v>
      </c>
      <c r="H87" s="45">
        <v>28</v>
      </c>
      <c r="I87" s="118">
        <f>SUM(H87:H88)</f>
        <v>30</v>
      </c>
      <c r="J87" s="124" t="s">
        <v>617</v>
      </c>
      <c r="K87" s="77" t="s">
        <v>722</v>
      </c>
      <c r="L87" s="77" t="s">
        <v>987</v>
      </c>
      <c r="M87" s="77" t="s">
        <v>619</v>
      </c>
      <c r="N87" s="77" t="s">
        <v>632</v>
      </c>
      <c r="O87" s="64">
        <f>TRUNC(VLOOKUP(N87,PARAM!$A$11:$E$26,5,FALSE),1)</f>
        <v>1.2</v>
      </c>
      <c r="P87" s="64">
        <f t="shared" ref="P87" si="7">I87*O87</f>
        <v>36</v>
      </c>
      <c r="Q87" s="75">
        <f>TRUNC(P87*PARAM!$B$1,2)</f>
        <v>5285.88</v>
      </c>
      <c r="R87" s="64">
        <f>PARAM!$B$6</f>
        <v>0.6</v>
      </c>
      <c r="S87" s="75">
        <f t="shared" ref="S87" si="8">P87*R87</f>
        <v>21.599999999999998</v>
      </c>
      <c r="T87" s="75">
        <f>TRUNC(S87*PARAM!$B$1,2)</f>
        <v>3171.52</v>
      </c>
      <c r="U87" s="75">
        <f>PARAM!$B$7</f>
        <v>0.3</v>
      </c>
      <c r="V87" s="64">
        <f t="shared" ref="V87" si="9">P87*U87</f>
        <v>10.799999999999999</v>
      </c>
      <c r="W87" s="75">
        <f>TRUNC(V87*PARAM!$B$1,2)</f>
        <v>1585.76</v>
      </c>
      <c r="X87" s="8" t="s">
        <v>622</v>
      </c>
    </row>
    <row r="88" spans="1:24" ht="66.599999999999994" customHeight="1" x14ac:dyDescent="0.25">
      <c r="A88" s="80"/>
      <c r="B88" s="80"/>
      <c r="C88" s="80"/>
      <c r="D88" s="78"/>
      <c r="E88" s="78"/>
      <c r="F88" s="78"/>
      <c r="G88" s="54" t="s">
        <v>941</v>
      </c>
      <c r="H88" s="45">
        <v>2</v>
      </c>
      <c r="I88" s="119"/>
      <c r="J88" s="119"/>
      <c r="K88" s="78"/>
      <c r="L88" s="78"/>
      <c r="M88" s="78"/>
      <c r="N88" s="78"/>
      <c r="O88" s="65"/>
      <c r="P88" s="65"/>
      <c r="Q88" s="76"/>
      <c r="R88" s="65"/>
      <c r="S88" s="76"/>
      <c r="T88" s="76"/>
      <c r="U88" s="76"/>
      <c r="V88" s="65"/>
      <c r="W88" s="76"/>
      <c r="X88" s="8"/>
    </row>
    <row r="89" spans="1:24" ht="57.6" customHeight="1" x14ac:dyDescent="0.25">
      <c r="A89" s="79" t="s">
        <v>723</v>
      </c>
      <c r="B89" s="79" t="s">
        <v>696</v>
      </c>
      <c r="C89" s="79" t="s">
        <v>255</v>
      </c>
      <c r="D89" s="77" t="s">
        <v>317</v>
      </c>
      <c r="E89" s="77" t="s">
        <v>853</v>
      </c>
      <c r="F89" s="77" t="s">
        <v>724</v>
      </c>
      <c r="G89" s="54" t="s">
        <v>874</v>
      </c>
      <c r="H89" s="45">
        <v>28</v>
      </c>
      <c r="I89" s="118">
        <f>SUM(H89:H90)</f>
        <v>30</v>
      </c>
      <c r="J89" s="124" t="s">
        <v>617</v>
      </c>
      <c r="K89" s="77" t="s">
        <v>725</v>
      </c>
      <c r="L89" s="77" t="s">
        <v>987</v>
      </c>
      <c r="M89" s="77" t="s">
        <v>619</v>
      </c>
      <c r="N89" s="77" t="s">
        <v>632</v>
      </c>
      <c r="O89" s="64">
        <f>TRUNC(VLOOKUP(N89,PARAM!$A$11:$E$26,5,FALSE),1)</f>
        <v>1.2</v>
      </c>
      <c r="P89" s="64">
        <f t="shared" ref="P89" si="10">I89*O89</f>
        <v>36</v>
      </c>
      <c r="Q89" s="75">
        <f>TRUNC(P89*PARAM!$B$1,2)</f>
        <v>5285.88</v>
      </c>
      <c r="R89" s="64">
        <f>PARAM!$B$6</f>
        <v>0.6</v>
      </c>
      <c r="S89" s="75">
        <f t="shared" ref="S89" si="11">P89*R89</f>
        <v>21.599999999999998</v>
      </c>
      <c r="T89" s="75">
        <f>TRUNC(S89*PARAM!$B$1,2)</f>
        <v>3171.52</v>
      </c>
      <c r="U89" s="75">
        <f>PARAM!$B$7</f>
        <v>0.3</v>
      </c>
      <c r="V89" s="64">
        <f t="shared" ref="V89" si="12">P89*U89</f>
        <v>10.799999999999999</v>
      </c>
      <c r="W89" s="75">
        <f>TRUNC(V89*PARAM!$B$1,2)</f>
        <v>1585.76</v>
      </c>
      <c r="X89" s="8" t="s">
        <v>622</v>
      </c>
    </row>
    <row r="90" spans="1:24" ht="57.6" customHeight="1" x14ac:dyDescent="0.25">
      <c r="A90" s="80"/>
      <c r="B90" s="80"/>
      <c r="C90" s="80"/>
      <c r="D90" s="78"/>
      <c r="E90" s="78"/>
      <c r="F90" s="78"/>
      <c r="G90" s="54" t="s">
        <v>941</v>
      </c>
      <c r="H90" s="45">
        <v>2</v>
      </c>
      <c r="I90" s="119"/>
      <c r="J90" s="119"/>
      <c r="K90" s="78"/>
      <c r="L90" s="78"/>
      <c r="M90" s="78"/>
      <c r="N90" s="78"/>
      <c r="O90" s="65"/>
      <c r="P90" s="65"/>
      <c r="Q90" s="76"/>
      <c r="R90" s="65"/>
      <c r="S90" s="76"/>
      <c r="T90" s="76"/>
      <c r="U90" s="76"/>
      <c r="V90" s="65"/>
      <c r="W90" s="76"/>
      <c r="X90" s="8"/>
    </row>
    <row r="91" spans="1:24" ht="55.35" customHeight="1" x14ac:dyDescent="0.25">
      <c r="A91" s="79" t="s">
        <v>726</v>
      </c>
      <c r="B91" s="79" t="s">
        <v>696</v>
      </c>
      <c r="C91" s="79" t="s">
        <v>255</v>
      </c>
      <c r="D91" s="77" t="s">
        <v>326</v>
      </c>
      <c r="E91" s="77" t="s">
        <v>852</v>
      </c>
      <c r="F91" s="77" t="s">
        <v>727</v>
      </c>
      <c r="G91" s="54" t="s">
        <v>875</v>
      </c>
      <c r="H91" s="45">
        <v>28</v>
      </c>
      <c r="I91" s="118">
        <f>SUM(H91:H92)</f>
        <v>30</v>
      </c>
      <c r="J91" s="124" t="s">
        <v>617</v>
      </c>
      <c r="K91" s="77" t="s">
        <v>728</v>
      </c>
      <c r="L91" s="77" t="s">
        <v>987</v>
      </c>
      <c r="M91" s="77" t="s">
        <v>619</v>
      </c>
      <c r="N91" s="77" t="s">
        <v>632</v>
      </c>
      <c r="O91" s="64">
        <f>TRUNC(VLOOKUP(N91,PARAM!$A$11:$E$26,5,FALSE),1)</f>
        <v>1.2</v>
      </c>
      <c r="P91" s="64">
        <f t="shared" ref="P91" si="13">I91*O91</f>
        <v>36</v>
      </c>
      <c r="Q91" s="75">
        <f>TRUNC(P91*PARAM!$B$1,2)</f>
        <v>5285.88</v>
      </c>
      <c r="R91" s="64">
        <f>PARAM!$B$6</f>
        <v>0.6</v>
      </c>
      <c r="S91" s="75">
        <f t="shared" ref="S91" si="14">P91*R91</f>
        <v>21.599999999999998</v>
      </c>
      <c r="T91" s="75">
        <f>TRUNC(S91*PARAM!$B$1,2)</f>
        <v>3171.52</v>
      </c>
      <c r="U91" s="75">
        <f>PARAM!$B$7</f>
        <v>0.3</v>
      </c>
      <c r="V91" s="64">
        <f t="shared" ref="V91" si="15">P91*U91</f>
        <v>10.799999999999999</v>
      </c>
      <c r="W91" s="75">
        <f>TRUNC(V91*PARAM!$B$1,2)</f>
        <v>1585.76</v>
      </c>
      <c r="X91" s="8" t="s">
        <v>622</v>
      </c>
    </row>
    <row r="92" spans="1:24" ht="55.35" customHeight="1" x14ac:dyDescent="0.25">
      <c r="A92" s="80"/>
      <c r="B92" s="80"/>
      <c r="C92" s="80"/>
      <c r="D92" s="78"/>
      <c r="E92" s="78"/>
      <c r="F92" s="78"/>
      <c r="G92" s="54" t="s">
        <v>941</v>
      </c>
      <c r="H92" s="45">
        <v>2</v>
      </c>
      <c r="I92" s="119"/>
      <c r="J92" s="119"/>
      <c r="K92" s="78"/>
      <c r="L92" s="78"/>
      <c r="M92" s="78"/>
      <c r="N92" s="78"/>
      <c r="O92" s="65"/>
      <c r="P92" s="65"/>
      <c r="Q92" s="76"/>
      <c r="R92" s="65"/>
      <c r="S92" s="76"/>
      <c r="T92" s="76"/>
      <c r="U92" s="76"/>
      <c r="V92" s="65"/>
      <c r="W92" s="76"/>
      <c r="X92" s="8"/>
    </row>
    <row r="93" spans="1:24" ht="53.65" customHeight="1" x14ac:dyDescent="0.25">
      <c r="A93" s="79" t="s">
        <v>729</v>
      </c>
      <c r="B93" s="79" t="s">
        <v>696</v>
      </c>
      <c r="C93" s="79" t="s">
        <v>255</v>
      </c>
      <c r="D93" s="77" t="s">
        <v>335</v>
      </c>
      <c r="E93" s="77" t="s">
        <v>859</v>
      </c>
      <c r="F93" s="77" t="s">
        <v>730</v>
      </c>
      <c r="G93" s="54" t="s">
        <v>912</v>
      </c>
      <c r="H93" s="45">
        <v>28</v>
      </c>
      <c r="I93" s="118">
        <f>SUM(H93:H94)</f>
        <v>30</v>
      </c>
      <c r="J93" s="124" t="s">
        <v>617</v>
      </c>
      <c r="K93" s="77" t="s">
        <v>338</v>
      </c>
      <c r="L93" s="77" t="s">
        <v>987</v>
      </c>
      <c r="M93" s="77" t="s">
        <v>619</v>
      </c>
      <c r="N93" s="77" t="s">
        <v>632</v>
      </c>
      <c r="O93" s="64">
        <f>TRUNC(VLOOKUP(N93,PARAM!$A$11:$E$26,5,FALSE),1)</f>
        <v>1.2</v>
      </c>
      <c r="P93" s="64">
        <f t="shared" ref="P93" si="16">I93*O93</f>
        <v>36</v>
      </c>
      <c r="Q93" s="75">
        <f>TRUNC(P93*PARAM!$B$1,2)</f>
        <v>5285.88</v>
      </c>
      <c r="R93" s="64">
        <f>PARAM!$B$6</f>
        <v>0.6</v>
      </c>
      <c r="S93" s="75">
        <f t="shared" ref="S93" si="17">P93*R93</f>
        <v>21.599999999999998</v>
      </c>
      <c r="T93" s="75">
        <f>TRUNC(S93*PARAM!$B$1,2)</f>
        <v>3171.52</v>
      </c>
      <c r="U93" s="75">
        <f>PARAM!$B$7</f>
        <v>0.3</v>
      </c>
      <c r="V93" s="64">
        <f t="shared" ref="V93" si="18">P93*U93</f>
        <v>10.799999999999999</v>
      </c>
      <c r="W93" s="75">
        <f>TRUNC(V93*PARAM!$B$1,2)</f>
        <v>1585.76</v>
      </c>
      <c r="X93" s="8" t="s">
        <v>622</v>
      </c>
    </row>
    <row r="94" spans="1:24" ht="43.5" customHeight="1" x14ac:dyDescent="0.25">
      <c r="A94" s="80"/>
      <c r="B94" s="80"/>
      <c r="C94" s="80"/>
      <c r="D94" s="78"/>
      <c r="E94" s="78"/>
      <c r="F94" s="78"/>
      <c r="G94" s="54" t="s">
        <v>941</v>
      </c>
      <c r="H94" s="45">
        <v>2</v>
      </c>
      <c r="I94" s="119"/>
      <c r="J94" s="119"/>
      <c r="K94" s="78"/>
      <c r="L94" s="78"/>
      <c r="M94" s="78"/>
      <c r="N94" s="78"/>
      <c r="O94" s="65"/>
      <c r="P94" s="65"/>
      <c r="Q94" s="76"/>
      <c r="R94" s="65"/>
      <c r="S94" s="76"/>
      <c r="T94" s="76"/>
      <c r="U94" s="76"/>
      <c r="V94" s="65"/>
      <c r="W94" s="76"/>
      <c r="X94" s="8"/>
    </row>
    <row r="95" spans="1:24" ht="59.65" customHeight="1" x14ac:dyDescent="0.25">
      <c r="A95" s="79" t="s">
        <v>731</v>
      </c>
      <c r="B95" s="79" t="s">
        <v>696</v>
      </c>
      <c r="C95" s="79" t="s">
        <v>255</v>
      </c>
      <c r="D95" s="77" t="s">
        <v>344</v>
      </c>
      <c r="E95" s="77" t="s">
        <v>851</v>
      </c>
      <c r="F95" s="77" t="s">
        <v>730</v>
      </c>
      <c r="G95" s="54" t="s">
        <v>912</v>
      </c>
      <c r="H95" s="45">
        <v>28</v>
      </c>
      <c r="I95" s="118">
        <f>SUM(H95:H96)</f>
        <v>30</v>
      </c>
      <c r="J95" s="124" t="s">
        <v>617</v>
      </c>
      <c r="K95" s="77" t="s">
        <v>338</v>
      </c>
      <c r="L95" s="77" t="s">
        <v>987</v>
      </c>
      <c r="M95" s="77" t="s">
        <v>619</v>
      </c>
      <c r="N95" s="77" t="s">
        <v>632</v>
      </c>
      <c r="O95" s="64">
        <f>TRUNC(VLOOKUP(N95,PARAM!$A$11:$E$26,5,FALSE),1)</f>
        <v>1.2</v>
      </c>
      <c r="P95" s="64">
        <f t="shared" ref="P95" si="19">I95*O95</f>
        <v>36</v>
      </c>
      <c r="Q95" s="75">
        <f>TRUNC(P95*PARAM!$B$1,2)</f>
        <v>5285.88</v>
      </c>
      <c r="R95" s="64">
        <f>PARAM!$B$6</f>
        <v>0.6</v>
      </c>
      <c r="S95" s="75">
        <f t="shared" ref="S95" si="20">P95*R95</f>
        <v>21.599999999999998</v>
      </c>
      <c r="T95" s="75">
        <f>TRUNC(S95*PARAM!$B$1,2)</f>
        <v>3171.52</v>
      </c>
      <c r="U95" s="75">
        <f>PARAM!$B$7</f>
        <v>0.3</v>
      </c>
      <c r="V95" s="64">
        <f t="shared" ref="V95" si="21">P95*U95</f>
        <v>10.799999999999999</v>
      </c>
      <c r="W95" s="75">
        <f>TRUNC(V95*PARAM!$B$1,2)</f>
        <v>1585.76</v>
      </c>
      <c r="X95" s="8" t="s">
        <v>622</v>
      </c>
    </row>
    <row r="96" spans="1:24" ht="59.65" customHeight="1" x14ac:dyDescent="0.25">
      <c r="A96" s="80"/>
      <c r="B96" s="80"/>
      <c r="C96" s="80"/>
      <c r="D96" s="78"/>
      <c r="E96" s="78"/>
      <c r="F96" s="78"/>
      <c r="G96" s="54" t="s">
        <v>941</v>
      </c>
      <c r="H96" s="45">
        <v>2</v>
      </c>
      <c r="I96" s="119"/>
      <c r="J96" s="119"/>
      <c r="K96" s="78"/>
      <c r="L96" s="78"/>
      <c r="M96" s="78"/>
      <c r="N96" s="78"/>
      <c r="O96" s="65"/>
      <c r="P96" s="65"/>
      <c r="Q96" s="76"/>
      <c r="R96" s="65"/>
      <c r="S96" s="76"/>
      <c r="T96" s="76"/>
      <c r="U96" s="76"/>
      <c r="V96" s="65"/>
      <c r="W96" s="76"/>
      <c r="X96" s="8"/>
    </row>
    <row r="97" spans="1:24" ht="53.65" customHeight="1" x14ac:dyDescent="0.25">
      <c r="A97" s="79" t="s">
        <v>732</v>
      </c>
      <c r="B97" s="79" t="s">
        <v>696</v>
      </c>
      <c r="C97" s="79" t="s">
        <v>255</v>
      </c>
      <c r="D97" s="77" t="s">
        <v>346</v>
      </c>
      <c r="E97" s="77" t="s">
        <v>733</v>
      </c>
      <c r="F97" s="77" t="s">
        <v>730</v>
      </c>
      <c r="G97" s="54" t="s">
        <v>912</v>
      </c>
      <c r="H97" s="45">
        <v>28</v>
      </c>
      <c r="I97" s="118">
        <f>SUM(H97:H98)</f>
        <v>30</v>
      </c>
      <c r="J97" s="124" t="s">
        <v>617</v>
      </c>
      <c r="K97" s="77" t="s">
        <v>338</v>
      </c>
      <c r="L97" s="77" t="s">
        <v>987</v>
      </c>
      <c r="M97" s="77" t="s">
        <v>619</v>
      </c>
      <c r="N97" s="77" t="s">
        <v>632</v>
      </c>
      <c r="O97" s="64">
        <f>TRUNC(VLOOKUP(N97,PARAM!$A$11:$E$26,5,FALSE),1)</f>
        <v>1.2</v>
      </c>
      <c r="P97" s="64">
        <f t="shared" ref="P97" si="22">I97*O97</f>
        <v>36</v>
      </c>
      <c r="Q97" s="75">
        <f>TRUNC(P97*PARAM!$B$1,2)</f>
        <v>5285.88</v>
      </c>
      <c r="R97" s="64">
        <f>PARAM!$B$6</f>
        <v>0.6</v>
      </c>
      <c r="S97" s="116">
        <f t="shared" ref="S97" si="23">P97*R97</f>
        <v>21.599999999999998</v>
      </c>
      <c r="T97" s="116">
        <f>TRUNC(S97*PARAM!$B$1,2)</f>
        <v>3171.52</v>
      </c>
      <c r="U97" s="116">
        <f>PARAM!$B$7</f>
        <v>0.3</v>
      </c>
      <c r="V97" s="104">
        <f t="shared" ref="V97" si="24">P97*U97</f>
        <v>10.799999999999999</v>
      </c>
      <c r="W97" s="116">
        <f>TRUNC(V97*PARAM!$B$1,2)</f>
        <v>1585.76</v>
      </c>
      <c r="X97" s="8" t="s">
        <v>622</v>
      </c>
    </row>
    <row r="98" spans="1:24" ht="53.65" customHeight="1" x14ac:dyDescent="0.25">
      <c r="A98" s="80"/>
      <c r="B98" s="80"/>
      <c r="C98" s="80"/>
      <c r="D98" s="78"/>
      <c r="E98" s="78"/>
      <c r="F98" s="78"/>
      <c r="G98" s="54" t="s">
        <v>941</v>
      </c>
      <c r="H98" s="45">
        <v>2</v>
      </c>
      <c r="I98" s="119"/>
      <c r="J98" s="119"/>
      <c r="K98" s="78"/>
      <c r="L98" s="78"/>
      <c r="M98" s="78"/>
      <c r="N98" s="78"/>
      <c r="O98" s="65"/>
      <c r="P98" s="65"/>
      <c r="Q98" s="76"/>
      <c r="R98" s="65"/>
      <c r="S98" s="117"/>
      <c r="T98" s="117"/>
      <c r="U98" s="117"/>
      <c r="V98" s="106"/>
      <c r="W98" s="117"/>
      <c r="X98" s="8"/>
    </row>
    <row r="99" spans="1:24" ht="54.6" customHeight="1" x14ac:dyDescent="0.25">
      <c r="A99" s="79" t="s">
        <v>734</v>
      </c>
      <c r="B99" s="79" t="s">
        <v>696</v>
      </c>
      <c r="C99" s="79" t="s">
        <v>255</v>
      </c>
      <c r="D99" s="77" t="s">
        <v>353</v>
      </c>
      <c r="E99" s="77" t="s">
        <v>850</v>
      </c>
      <c r="F99" s="77" t="s">
        <v>735</v>
      </c>
      <c r="G99" s="54" t="s">
        <v>903</v>
      </c>
      <c r="H99" s="45">
        <v>28</v>
      </c>
      <c r="I99" s="118">
        <f>SUM(H99:H100)</f>
        <v>30</v>
      </c>
      <c r="J99" s="124" t="s">
        <v>617</v>
      </c>
      <c r="K99" s="77" t="s">
        <v>356</v>
      </c>
      <c r="L99" s="77" t="s">
        <v>987</v>
      </c>
      <c r="M99" s="77" t="s">
        <v>619</v>
      </c>
      <c r="N99" s="77" t="s">
        <v>632</v>
      </c>
      <c r="O99" s="64">
        <f>TRUNC(VLOOKUP(N99,PARAM!$A$11:$E$26,5,FALSE),1)</f>
        <v>1.2</v>
      </c>
      <c r="P99" s="64">
        <f t="shared" ref="P99" si="25">I99*O99</f>
        <v>36</v>
      </c>
      <c r="Q99" s="75">
        <f>TRUNC(P99*PARAM!$B$1,2)</f>
        <v>5285.88</v>
      </c>
      <c r="R99" s="64">
        <f>PARAM!$B$6</f>
        <v>0.6</v>
      </c>
      <c r="S99" s="116">
        <f t="shared" ref="S99" si="26">P99*R99</f>
        <v>21.599999999999998</v>
      </c>
      <c r="T99" s="116">
        <f>TRUNC(S99*PARAM!$B$1,2)</f>
        <v>3171.52</v>
      </c>
      <c r="U99" s="116">
        <f>PARAM!$B$7</f>
        <v>0.3</v>
      </c>
      <c r="V99" s="104">
        <f t="shared" ref="V99" si="27">P99*U99</f>
        <v>10.799999999999999</v>
      </c>
      <c r="W99" s="116">
        <f>TRUNC(V99*PARAM!$B$1,2)</f>
        <v>1585.76</v>
      </c>
      <c r="X99" s="8" t="s">
        <v>622</v>
      </c>
    </row>
    <row r="100" spans="1:24" ht="54.6" customHeight="1" x14ac:dyDescent="0.25">
      <c r="A100" s="80"/>
      <c r="B100" s="80"/>
      <c r="C100" s="80"/>
      <c r="D100" s="78"/>
      <c r="E100" s="78"/>
      <c r="F100" s="78"/>
      <c r="G100" s="54" t="s">
        <v>941</v>
      </c>
      <c r="H100" s="45">
        <v>2</v>
      </c>
      <c r="I100" s="119"/>
      <c r="J100" s="119"/>
      <c r="K100" s="78"/>
      <c r="L100" s="78"/>
      <c r="M100" s="78"/>
      <c r="N100" s="78"/>
      <c r="O100" s="65"/>
      <c r="P100" s="65"/>
      <c r="Q100" s="76"/>
      <c r="R100" s="65"/>
      <c r="S100" s="117"/>
      <c r="T100" s="117"/>
      <c r="U100" s="117"/>
      <c r="V100" s="106"/>
      <c r="W100" s="117"/>
      <c r="X100" s="8"/>
    </row>
    <row r="101" spans="1:24" ht="51" customHeight="1" x14ac:dyDescent="0.25">
      <c r="A101" s="79" t="s">
        <v>736</v>
      </c>
      <c r="B101" s="79" t="s">
        <v>696</v>
      </c>
      <c r="C101" s="79" t="s">
        <v>255</v>
      </c>
      <c r="D101" s="77" t="s">
        <v>362</v>
      </c>
      <c r="E101" s="77" t="s">
        <v>860</v>
      </c>
      <c r="F101" s="77" t="s">
        <v>735</v>
      </c>
      <c r="G101" s="54" t="s">
        <v>903</v>
      </c>
      <c r="H101" s="45">
        <v>28</v>
      </c>
      <c r="I101" s="118">
        <f>SUM(H101:H102)</f>
        <v>30</v>
      </c>
      <c r="J101" s="124" t="s">
        <v>617</v>
      </c>
      <c r="K101" s="77" t="s">
        <v>356</v>
      </c>
      <c r="L101" s="77" t="s">
        <v>987</v>
      </c>
      <c r="M101" s="77" t="s">
        <v>619</v>
      </c>
      <c r="N101" s="122" t="s">
        <v>632</v>
      </c>
      <c r="O101" s="64">
        <f>TRUNC(VLOOKUP(N101,PARAM!$A$11:$E$26,5,FALSE),1)</f>
        <v>1.2</v>
      </c>
      <c r="P101" s="64">
        <f t="shared" ref="P101" si="28">I101*O101</f>
        <v>36</v>
      </c>
      <c r="Q101" s="75">
        <f>TRUNC(P101*PARAM!$B$1,2)</f>
        <v>5285.88</v>
      </c>
      <c r="R101" s="64">
        <f>PARAM!$B$6</f>
        <v>0.6</v>
      </c>
      <c r="S101" s="116">
        <f t="shared" ref="S101" si="29">P101*R101</f>
        <v>21.599999999999998</v>
      </c>
      <c r="T101" s="116">
        <f>TRUNC(S101*PARAM!$B$1,2)</f>
        <v>3171.52</v>
      </c>
      <c r="U101" s="116">
        <f>PARAM!$B$7</f>
        <v>0.3</v>
      </c>
      <c r="V101" s="104">
        <f t="shared" ref="V101" si="30">P101*U101</f>
        <v>10.799999999999999</v>
      </c>
      <c r="W101" s="116">
        <f>TRUNC(V101*PARAM!$B$1,2)</f>
        <v>1585.76</v>
      </c>
      <c r="X101" s="8" t="s">
        <v>622</v>
      </c>
    </row>
    <row r="102" spans="1:24" ht="51" customHeight="1" x14ac:dyDescent="0.25">
      <c r="A102" s="80"/>
      <c r="B102" s="80"/>
      <c r="C102" s="80"/>
      <c r="D102" s="78"/>
      <c r="E102" s="78"/>
      <c r="F102" s="78"/>
      <c r="G102" s="54" t="s">
        <v>941</v>
      </c>
      <c r="H102" s="45">
        <v>2</v>
      </c>
      <c r="I102" s="119"/>
      <c r="J102" s="119"/>
      <c r="K102" s="78"/>
      <c r="L102" s="78"/>
      <c r="M102" s="78"/>
      <c r="N102" s="123"/>
      <c r="O102" s="65"/>
      <c r="P102" s="65"/>
      <c r="Q102" s="76"/>
      <c r="R102" s="65"/>
      <c r="S102" s="117"/>
      <c r="T102" s="117"/>
      <c r="U102" s="117"/>
      <c r="V102" s="106"/>
      <c r="W102" s="117"/>
      <c r="X102" s="8"/>
    </row>
    <row r="103" spans="1:24" ht="52.9" customHeight="1" x14ac:dyDescent="0.25">
      <c r="A103" s="79" t="s">
        <v>737</v>
      </c>
      <c r="B103" s="79" t="s">
        <v>696</v>
      </c>
      <c r="C103" s="79" t="s">
        <v>255</v>
      </c>
      <c r="D103" s="77" t="s">
        <v>369</v>
      </c>
      <c r="E103" s="77" t="s">
        <v>1013</v>
      </c>
      <c r="F103" s="77" t="s">
        <v>926</v>
      </c>
      <c r="G103" s="54" t="s">
        <v>913</v>
      </c>
      <c r="H103" s="45">
        <v>9</v>
      </c>
      <c r="I103" s="118">
        <f>SUM(H103:H104)</f>
        <v>10</v>
      </c>
      <c r="J103" s="124" t="s">
        <v>617</v>
      </c>
      <c r="K103" s="77" t="s">
        <v>372</v>
      </c>
      <c r="L103" s="77" t="s">
        <v>987</v>
      </c>
      <c r="M103" s="77" t="s">
        <v>619</v>
      </c>
      <c r="N103" s="122" t="s">
        <v>649</v>
      </c>
      <c r="O103" s="64">
        <f>TRUNC(VLOOKUP(N103,PARAM!$A$11:$E$26,5,FALSE),1)</f>
        <v>1</v>
      </c>
      <c r="P103" s="64">
        <f t="shared" ref="P103" si="31">I103*O103</f>
        <v>10</v>
      </c>
      <c r="Q103" s="75">
        <f>TRUNC(P103*PARAM!$B$1,2)</f>
        <v>1468.3</v>
      </c>
      <c r="R103" s="64">
        <f>PARAM!$B$6</f>
        <v>0.6</v>
      </c>
      <c r="S103" s="116">
        <f t="shared" ref="S103" si="32">P103*R103</f>
        <v>6</v>
      </c>
      <c r="T103" s="116">
        <f>TRUNC(S103*PARAM!$B$1,2)</f>
        <v>880.98</v>
      </c>
      <c r="U103" s="116">
        <f>PARAM!$B$7</f>
        <v>0.3</v>
      </c>
      <c r="V103" s="104">
        <f t="shared" ref="V103" si="33">P103*U103</f>
        <v>3</v>
      </c>
      <c r="W103" s="116">
        <f>TRUNC(V103*PARAM!$B$1,2)</f>
        <v>440.49</v>
      </c>
      <c r="X103" s="8" t="s">
        <v>622</v>
      </c>
    </row>
    <row r="104" spans="1:24" ht="52.9" customHeight="1" x14ac:dyDescent="0.25">
      <c r="A104" s="80"/>
      <c r="B104" s="80"/>
      <c r="C104" s="80"/>
      <c r="D104" s="78"/>
      <c r="E104" s="78"/>
      <c r="F104" s="78"/>
      <c r="G104" s="54" t="s">
        <v>941</v>
      </c>
      <c r="H104" s="45">
        <v>1</v>
      </c>
      <c r="I104" s="119"/>
      <c r="J104" s="119"/>
      <c r="K104" s="78"/>
      <c r="L104" s="78"/>
      <c r="M104" s="78"/>
      <c r="N104" s="123"/>
      <c r="O104" s="65"/>
      <c r="P104" s="65"/>
      <c r="Q104" s="76"/>
      <c r="R104" s="65"/>
      <c r="S104" s="117"/>
      <c r="T104" s="117"/>
      <c r="U104" s="117"/>
      <c r="V104" s="106"/>
      <c r="W104" s="117"/>
      <c r="X104" s="8"/>
    </row>
    <row r="105" spans="1:24" ht="52.9" customHeight="1" x14ac:dyDescent="0.25">
      <c r="A105" s="79" t="s">
        <v>738</v>
      </c>
      <c r="B105" s="79" t="s">
        <v>696</v>
      </c>
      <c r="C105" s="79" t="s">
        <v>255</v>
      </c>
      <c r="D105" s="77" t="s">
        <v>378</v>
      </c>
      <c r="E105" s="77" t="s">
        <v>1014</v>
      </c>
      <c r="F105" s="77" t="s">
        <v>739</v>
      </c>
      <c r="G105" s="54" t="s">
        <v>913</v>
      </c>
      <c r="H105" s="45">
        <v>28</v>
      </c>
      <c r="I105" s="118">
        <f>SUM(H105:H106)</f>
        <v>30</v>
      </c>
      <c r="J105" s="124" t="s">
        <v>617</v>
      </c>
      <c r="K105" s="77" t="s">
        <v>740</v>
      </c>
      <c r="L105" s="77" t="s">
        <v>987</v>
      </c>
      <c r="M105" s="77" t="s">
        <v>619</v>
      </c>
      <c r="N105" s="122" t="s">
        <v>642</v>
      </c>
      <c r="O105" s="64">
        <f>TRUNC(VLOOKUP(N105,PARAM!$A$11:$E$26,5,FALSE),1)</f>
        <v>1.2</v>
      </c>
      <c r="P105" s="64">
        <f t="shared" ref="P105" si="34">I105*O105</f>
        <v>36</v>
      </c>
      <c r="Q105" s="75">
        <f>TRUNC(P105*PARAM!$B$1,2)</f>
        <v>5285.88</v>
      </c>
      <c r="R105" s="64">
        <f>PARAM!$B$6</f>
        <v>0.6</v>
      </c>
      <c r="S105" s="116">
        <f t="shared" ref="S105" si="35">P105*R105</f>
        <v>21.599999999999998</v>
      </c>
      <c r="T105" s="116">
        <f>TRUNC(S105*PARAM!$B$1,2)</f>
        <v>3171.52</v>
      </c>
      <c r="U105" s="116">
        <f>PARAM!$B$7</f>
        <v>0.3</v>
      </c>
      <c r="V105" s="104">
        <f t="shared" ref="V105" si="36">P105*U105</f>
        <v>10.799999999999999</v>
      </c>
      <c r="W105" s="116">
        <f>TRUNC(V105*PARAM!$B$1,2)</f>
        <v>1585.76</v>
      </c>
      <c r="X105" s="8" t="s">
        <v>622</v>
      </c>
    </row>
    <row r="106" spans="1:24" ht="52.9" customHeight="1" x14ac:dyDescent="0.25">
      <c r="A106" s="80"/>
      <c r="B106" s="80"/>
      <c r="C106" s="80"/>
      <c r="D106" s="78"/>
      <c r="E106" s="78"/>
      <c r="F106" s="78"/>
      <c r="G106" s="54" t="s">
        <v>941</v>
      </c>
      <c r="H106" s="45">
        <v>2</v>
      </c>
      <c r="I106" s="119"/>
      <c r="J106" s="119"/>
      <c r="K106" s="78"/>
      <c r="L106" s="78"/>
      <c r="M106" s="78"/>
      <c r="N106" s="123"/>
      <c r="O106" s="65"/>
      <c r="P106" s="65"/>
      <c r="Q106" s="76"/>
      <c r="R106" s="65"/>
      <c r="S106" s="117"/>
      <c r="T106" s="117"/>
      <c r="U106" s="117"/>
      <c r="V106" s="106"/>
      <c r="W106" s="117"/>
      <c r="X106" s="8"/>
    </row>
    <row r="107" spans="1:24" ht="61.9" customHeight="1" x14ac:dyDescent="0.25">
      <c r="A107" s="79" t="s">
        <v>741</v>
      </c>
      <c r="B107" s="79" t="s">
        <v>696</v>
      </c>
      <c r="C107" s="79" t="s">
        <v>255</v>
      </c>
      <c r="D107" s="77" t="s">
        <v>387</v>
      </c>
      <c r="E107" s="77" t="s">
        <v>1015</v>
      </c>
      <c r="F107" s="77" t="s">
        <v>742</v>
      </c>
      <c r="G107" s="54" t="s">
        <v>881</v>
      </c>
      <c r="H107" s="45">
        <v>28</v>
      </c>
      <c r="I107" s="118">
        <f>SUM(H107:H108)</f>
        <v>30</v>
      </c>
      <c r="J107" s="124" t="s">
        <v>617</v>
      </c>
      <c r="K107" s="77" t="s">
        <v>743</v>
      </c>
      <c r="L107" s="77" t="s">
        <v>987</v>
      </c>
      <c r="M107" s="77" t="s">
        <v>619</v>
      </c>
      <c r="N107" s="122" t="s">
        <v>642</v>
      </c>
      <c r="O107" s="64">
        <f>TRUNC(VLOOKUP(N107,PARAM!$A$11:$E$26,5,FALSE),1)</f>
        <v>1.2</v>
      </c>
      <c r="P107" s="64">
        <f t="shared" ref="P107" si="37">I107*O107</f>
        <v>36</v>
      </c>
      <c r="Q107" s="75">
        <f>TRUNC(P107*PARAM!$B$1,2)</f>
        <v>5285.88</v>
      </c>
      <c r="R107" s="64">
        <f>PARAM!$B$6</f>
        <v>0.6</v>
      </c>
      <c r="S107" s="116">
        <f t="shared" ref="S107" si="38">P107*R107</f>
        <v>21.599999999999998</v>
      </c>
      <c r="T107" s="116">
        <f>TRUNC(S107*PARAM!$B$1,2)</f>
        <v>3171.52</v>
      </c>
      <c r="U107" s="116">
        <f>PARAM!$B$7</f>
        <v>0.3</v>
      </c>
      <c r="V107" s="104">
        <f t="shared" ref="V107" si="39">P107*U107</f>
        <v>10.799999999999999</v>
      </c>
      <c r="W107" s="116">
        <f>TRUNC(V107*PARAM!$B$1,2)</f>
        <v>1585.76</v>
      </c>
      <c r="X107" s="8" t="s">
        <v>622</v>
      </c>
    </row>
    <row r="108" spans="1:24" ht="61.9" customHeight="1" x14ac:dyDescent="0.25">
      <c r="A108" s="80"/>
      <c r="B108" s="80"/>
      <c r="C108" s="80"/>
      <c r="D108" s="78"/>
      <c r="E108" s="78"/>
      <c r="F108" s="78"/>
      <c r="G108" s="54" t="s">
        <v>941</v>
      </c>
      <c r="H108" s="45">
        <v>2</v>
      </c>
      <c r="I108" s="119"/>
      <c r="J108" s="119"/>
      <c r="K108" s="78"/>
      <c r="L108" s="78"/>
      <c r="M108" s="78"/>
      <c r="N108" s="123"/>
      <c r="O108" s="65"/>
      <c r="P108" s="65"/>
      <c r="Q108" s="76"/>
      <c r="R108" s="65"/>
      <c r="S108" s="117"/>
      <c r="T108" s="117"/>
      <c r="U108" s="117"/>
      <c r="V108" s="106"/>
      <c r="W108" s="117"/>
      <c r="X108" s="8"/>
    </row>
    <row r="109" spans="1:24" s="29" customFormat="1" ht="27" customHeight="1" x14ac:dyDescent="0.15">
      <c r="A109" s="79" t="s">
        <v>744</v>
      </c>
      <c r="B109" s="79" t="s">
        <v>696</v>
      </c>
      <c r="C109" s="79" t="s">
        <v>255</v>
      </c>
      <c r="D109" s="77" t="s">
        <v>524</v>
      </c>
      <c r="E109" s="77" t="s">
        <v>1016</v>
      </c>
      <c r="F109" s="77" t="s">
        <v>745</v>
      </c>
      <c r="G109" s="61" t="s">
        <v>868</v>
      </c>
      <c r="H109" s="45">
        <v>2</v>
      </c>
      <c r="I109" s="81">
        <f>SUM(H109:H111)</f>
        <v>15</v>
      </c>
      <c r="J109" s="81" t="s">
        <v>617</v>
      </c>
      <c r="K109" s="95" t="s">
        <v>746</v>
      </c>
      <c r="L109" s="95" t="s">
        <v>987</v>
      </c>
      <c r="M109" s="101" t="s">
        <v>619</v>
      </c>
      <c r="N109" s="121" t="s">
        <v>631</v>
      </c>
      <c r="O109" s="66">
        <f>TRUNC(VLOOKUP(N109,PARAM!$A$11:$E$26,5,FALSE),1)</f>
        <v>1</v>
      </c>
      <c r="P109" s="66">
        <f>I109*O109</f>
        <v>15</v>
      </c>
      <c r="Q109" s="66">
        <f>TRUNC(P109*PARAM!$B$1,2)</f>
        <v>2202.4499999999998</v>
      </c>
      <c r="R109" s="66">
        <f>PARAM!$B$6</f>
        <v>0.6</v>
      </c>
      <c r="S109" s="104">
        <f t="shared" ref="S109" si="40">P109*R109</f>
        <v>9</v>
      </c>
      <c r="T109" s="107">
        <f>TRUNC(S109*PARAM!$B$1,2)</f>
        <v>1321.47</v>
      </c>
      <c r="U109" s="104">
        <f>PARAM!$B$7</f>
        <v>0.3</v>
      </c>
      <c r="V109" s="104">
        <f t="shared" ref="V109" si="41">P109*U109</f>
        <v>4.5</v>
      </c>
      <c r="W109" s="114">
        <f>TRUNC(V109*PARAM!$B$1,2)</f>
        <v>660.73</v>
      </c>
      <c r="X109" s="8" t="s">
        <v>622</v>
      </c>
    </row>
    <row r="110" spans="1:24" s="29" customFormat="1" ht="27" customHeight="1" x14ac:dyDescent="0.25">
      <c r="A110" s="85"/>
      <c r="B110" s="85"/>
      <c r="C110" s="85"/>
      <c r="D110" s="96"/>
      <c r="E110" s="96"/>
      <c r="F110" s="96"/>
      <c r="G110" s="54" t="s">
        <v>869</v>
      </c>
      <c r="H110" s="45">
        <v>12</v>
      </c>
      <c r="I110" s="94"/>
      <c r="J110" s="94"/>
      <c r="K110" s="87"/>
      <c r="L110" s="87"/>
      <c r="M110" s="102"/>
      <c r="N110" s="102"/>
      <c r="O110" s="67"/>
      <c r="P110" s="67"/>
      <c r="Q110" s="67"/>
      <c r="R110" s="67"/>
      <c r="S110" s="105"/>
      <c r="T110" s="108"/>
      <c r="U110" s="105"/>
      <c r="V110" s="105"/>
      <c r="W110" s="120"/>
      <c r="X110" s="8"/>
    </row>
    <row r="111" spans="1:24" s="29" customFormat="1" ht="58.15" customHeight="1" x14ac:dyDescent="0.25">
      <c r="A111" s="80"/>
      <c r="B111" s="80"/>
      <c r="C111" s="80"/>
      <c r="D111" s="78"/>
      <c r="E111" s="78"/>
      <c r="F111" s="78"/>
      <c r="G111" s="54" t="s">
        <v>891</v>
      </c>
      <c r="H111" s="45">
        <v>1</v>
      </c>
      <c r="I111" s="82"/>
      <c r="J111" s="82"/>
      <c r="K111" s="88"/>
      <c r="L111" s="88"/>
      <c r="M111" s="103"/>
      <c r="N111" s="103"/>
      <c r="O111" s="68"/>
      <c r="P111" s="68"/>
      <c r="Q111" s="68"/>
      <c r="R111" s="68"/>
      <c r="S111" s="106"/>
      <c r="T111" s="109"/>
      <c r="U111" s="106"/>
      <c r="V111" s="106"/>
      <c r="W111" s="115"/>
      <c r="X111" s="8"/>
    </row>
    <row r="112" spans="1:24" s="29" customFormat="1" ht="50.65" customHeight="1" x14ac:dyDescent="0.25">
      <c r="A112" s="79" t="s">
        <v>747</v>
      </c>
      <c r="B112" s="79" t="s">
        <v>696</v>
      </c>
      <c r="C112" s="79" t="s">
        <v>255</v>
      </c>
      <c r="D112" s="77" t="s">
        <v>533</v>
      </c>
      <c r="E112" s="77" t="s">
        <v>1017</v>
      </c>
      <c r="F112" s="112" t="s">
        <v>748</v>
      </c>
      <c r="G112" s="54" t="s">
        <v>967</v>
      </c>
      <c r="H112" s="53">
        <v>4</v>
      </c>
      <c r="I112" s="118">
        <f>SUM(H112:H113)</f>
        <v>5</v>
      </c>
      <c r="J112" s="110" t="s">
        <v>617</v>
      </c>
      <c r="K112" s="77" t="s">
        <v>749</v>
      </c>
      <c r="L112" s="112" t="s">
        <v>987</v>
      </c>
      <c r="M112" s="112" t="s">
        <v>619</v>
      </c>
      <c r="N112" s="77" t="s">
        <v>631</v>
      </c>
      <c r="O112" s="69">
        <f>TRUNC(VLOOKUP(N112,PARAM!$A$11:$E$26,5,FALSE),1)</f>
        <v>1</v>
      </c>
      <c r="P112" s="64">
        <f t="shared" ref="P112:P120" si="42">I112*O112</f>
        <v>5</v>
      </c>
      <c r="Q112" s="75">
        <f>TRUNC(P112*PARAM!$B$1,2)</f>
        <v>734.15</v>
      </c>
      <c r="R112" s="69">
        <f>PARAM!$B$6</f>
        <v>0.6</v>
      </c>
      <c r="S112" s="114">
        <f>P112*R112</f>
        <v>3</v>
      </c>
      <c r="T112" s="116">
        <f>TRUNC(S112*PARAM!$B$1,2)</f>
        <v>440.49</v>
      </c>
      <c r="U112" s="114">
        <f>PARAM!$B$7</f>
        <v>0.3</v>
      </c>
      <c r="V112" s="107">
        <f>P112*U112</f>
        <v>1.5</v>
      </c>
      <c r="W112" s="116">
        <f>TRUNC(V112*PARAM!$B$1,2)</f>
        <v>220.24</v>
      </c>
      <c r="X112" s="8" t="s">
        <v>622</v>
      </c>
    </row>
    <row r="113" spans="1:24" s="29" customFormat="1" ht="50.65" customHeight="1" x14ac:dyDescent="0.25">
      <c r="A113" s="80"/>
      <c r="B113" s="80"/>
      <c r="C113" s="80"/>
      <c r="D113" s="78"/>
      <c r="E113" s="78"/>
      <c r="F113" s="113"/>
      <c r="G113" s="54" t="s">
        <v>941</v>
      </c>
      <c r="H113" s="45">
        <v>1</v>
      </c>
      <c r="I113" s="119"/>
      <c r="J113" s="111"/>
      <c r="K113" s="78"/>
      <c r="L113" s="113"/>
      <c r="M113" s="113"/>
      <c r="N113" s="78"/>
      <c r="O113" s="70"/>
      <c r="P113" s="65"/>
      <c r="Q113" s="76"/>
      <c r="R113" s="70"/>
      <c r="S113" s="115"/>
      <c r="T113" s="117"/>
      <c r="U113" s="115"/>
      <c r="V113" s="109"/>
      <c r="W113" s="117"/>
      <c r="X113" s="8"/>
    </row>
    <row r="114" spans="1:24" s="29" customFormat="1" ht="48.6" customHeight="1" x14ac:dyDescent="0.25">
      <c r="A114" s="79" t="s">
        <v>750</v>
      </c>
      <c r="B114" s="79" t="s">
        <v>696</v>
      </c>
      <c r="C114" s="79" t="s">
        <v>255</v>
      </c>
      <c r="D114" s="77" t="s">
        <v>540</v>
      </c>
      <c r="E114" s="77" t="s">
        <v>1018</v>
      </c>
      <c r="F114" s="112" t="s">
        <v>751</v>
      </c>
      <c r="G114" s="54" t="s">
        <v>936</v>
      </c>
      <c r="H114" s="53">
        <v>4.5</v>
      </c>
      <c r="I114" s="118">
        <f>SUM(H114:H115)</f>
        <v>5</v>
      </c>
      <c r="J114" s="110" t="s">
        <v>617</v>
      </c>
      <c r="K114" s="77" t="s">
        <v>752</v>
      </c>
      <c r="L114" s="112" t="s">
        <v>987</v>
      </c>
      <c r="M114" s="112" t="s">
        <v>619</v>
      </c>
      <c r="N114" s="77" t="s">
        <v>631</v>
      </c>
      <c r="O114" s="69">
        <f>TRUNC(VLOOKUP(N114,PARAM!$A$11:$E$26,5,FALSE),1)</f>
        <v>1</v>
      </c>
      <c r="P114" s="64">
        <f t="shared" si="42"/>
        <v>5</v>
      </c>
      <c r="Q114" s="75">
        <f>TRUNC(P114*PARAM!$B$1,2)</f>
        <v>734.15</v>
      </c>
      <c r="R114" s="69">
        <f>PARAM!$B$6</f>
        <v>0.6</v>
      </c>
      <c r="S114" s="114">
        <f>P114*R114</f>
        <v>3</v>
      </c>
      <c r="T114" s="116">
        <f>TRUNC(S114*PARAM!$B$1,2)</f>
        <v>440.49</v>
      </c>
      <c r="U114" s="114">
        <f>PARAM!$B$7</f>
        <v>0.3</v>
      </c>
      <c r="V114" s="107">
        <f>P114*U114</f>
        <v>1.5</v>
      </c>
      <c r="W114" s="116">
        <f>TRUNC(V114*PARAM!$B$1,2)</f>
        <v>220.24</v>
      </c>
      <c r="X114" s="8" t="s">
        <v>622</v>
      </c>
    </row>
    <row r="115" spans="1:24" s="29" customFormat="1" ht="48.6" customHeight="1" x14ac:dyDescent="0.25">
      <c r="A115" s="80"/>
      <c r="B115" s="80"/>
      <c r="C115" s="80"/>
      <c r="D115" s="78"/>
      <c r="E115" s="78"/>
      <c r="F115" s="113"/>
      <c r="G115" s="54" t="s">
        <v>941</v>
      </c>
      <c r="H115" s="45">
        <v>0.5</v>
      </c>
      <c r="I115" s="119"/>
      <c r="J115" s="111"/>
      <c r="K115" s="78"/>
      <c r="L115" s="113"/>
      <c r="M115" s="113"/>
      <c r="N115" s="78"/>
      <c r="O115" s="70"/>
      <c r="P115" s="65"/>
      <c r="Q115" s="76"/>
      <c r="R115" s="70"/>
      <c r="S115" s="115"/>
      <c r="T115" s="117"/>
      <c r="U115" s="115"/>
      <c r="V115" s="109"/>
      <c r="W115" s="117"/>
      <c r="X115" s="8"/>
    </row>
    <row r="116" spans="1:24" s="29" customFormat="1" ht="47.65" customHeight="1" x14ac:dyDescent="0.25">
      <c r="A116" s="79" t="s">
        <v>753</v>
      </c>
      <c r="B116" s="79" t="s">
        <v>696</v>
      </c>
      <c r="C116" s="79" t="s">
        <v>255</v>
      </c>
      <c r="D116" s="77" t="s">
        <v>549</v>
      </c>
      <c r="E116" s="77" t="s">
        <v>1019</v>
      </c>
      <c r="F116" s="112" t="s">
        <v>754</v>
      </c>
      <c r="G116" s="54" t="s">
        <v>937</v>
      </c>
      <c r="H116" s="53">
        <v>1.5</v>
      </c>
      <c r="I116" s="118">
        <f>SUM(H116:H117)</f>
        <v>2</v>
      </c>
      <c r="J116" s="110" t="s">
        <v>617</v>
      </c>
      <c r="K116" s="77" t="s">
        <v>755</v>
      </c>
      <c r="L116" s="112" t="s">
        <v>987</v>
      </c>
      <c r="M116" s="112" t="s">
        <v>619</v>
      </c>
      <c r="N116" s="77" t="s">
        <v>631</v>
      </c>
      <c r="O116" s="69">
        <f>TRUNC(VLOOKUP(N116,PARAM!$A$11:$E$26,5,FALSE),1)</f>
        <v>1</v>
      </c>
      <c r="P116" s="64">
        <f t="shared" si="42"/>
        <v>2</v>
      </c>
      <c r="Q116" s="75">
        <f>TRUNC(P116*PARAM!$B$1,2)</f>
        <v>293.66000000000003</v>
      </c>
      <c r="R116" s="69">
        <f>PARAM!$B$6</f>
        <v>0.6</v>
      </c>
      <c r="S116" s="114">
        <f>P116*R116</f>
        <v>1.2</v>
      </c>
      <c r="T116" s="116">
        <f>TRUNC(S116*PARAM!$B$1,2)</f>
        <v>176.19</v>
      </c>
      <c r="U116" s="114">
        <f>PARAM!$B$7</f>
        <v>0.3</v>
      </c>
      <c r="V116" s="107">
        <f>P116*U116</f>
        <v>0.6</v>
      </c>
      <c r="W116" s="116">
        <f>TRUNC(V116*PARAM!$B$1,2)</f>
        <v>88.09</v>
      </c>
      <c r="X116" s="8" t="s">
        <v>622</v>
      </c>
    </row>
    <row r="117" spans="1:24" s="29" customFormat="1" ht="47.65" customHeight="1" x14ac:dyDescent="0.25">
      <c r="A117" s="80"/>
      <c r="B117" s="80"/>
      <c r="C117" s="80"/>
      <c r="D117" s="78"/>
      <c r="E117" s="78"/>
      <c r="F117" s="113"/>
      <c r="G117" s="54" t="s">
        <v>941</v>
      </c>
      <c r="H117" s="45">
        <v>0.5</v>
      </c>
      <c r="I117" s="119"/>
      <c r="J117" s="111"/>
      <c r="K117" s="78"/>
      <c r="L117" s="113"/>
      <c r="M117" s="113"/>
      <c r="N117" s="78"/>
      <c r="O117" s="70"/>
      <c r="P117" s="65"/>
      <c r="Q117" s="76"/>
      <c r="R117" s="70"/>
      <c r="S117" s="115"/>
      <c r="T117" s="117"/>
      <c r="U117" s="115"/>
      <c r="V117" s="109"/>
      <c r="W117" s="117"/>
      <c r="X117" s="8"/>
    </row>
    <row r="118" spans="1:24" s="29" customFormat="1" ht="48.6" customHeight="1" x14ac:dyDescent="0.25">
      <c r="A118" s="79" t="s">
        <v>756</v>
      </c>
      <c r="B118" s="79" t="s">
        <v>696</v>
      </c>
      <c r="C118" s="79" t="s">
        <v>255</v>
      </c>
      <c r="D118" s="77" t="s">
        <v>412</v>
      </c>
      <c r="E118" s="77" t="s">
        <v>1020</v>
      </c>
      <c r="F118" s="112" t="s">
        <v>757</v>
      </c>
      <c r="G118" s="63" t="s">
        <v>953</v>
      </c>
      <c r="H118" s="53">
        <v>4.5</v>
      </c>
      <c r="I118" s="81">
        <f>SUM(H118:H119)</f>
        <v>5</v>
      </c>
      <c r="J118" s="110" t="s">
        <v>617</v>
      </c>
      <c r="K118" s="77" t="s">
        <v>758</v>
      </c>
      <c r="L118" s="112" t="s">
        <v>987</v>
      </c>
      <c r="M118" s="112" t="s">
        <v>619</v>
      </c>
      <c r="N118" s="77" t="s">
        <v>631</v>
      </c>
      <c r="O118" s="69">
        <f>TRUNC(VLOOKUP(N118,PARAM!$A$11:$E$26,5,FALSE),1)</f>
        <v>1</v>
      </c>
      <c r="P118" s="64">
        <f t="shared" si="42"/>
        <v>5</v>
      </c>
      <c r="Q118" s="75">
        <f>TRUNC(P118*PARAM!$B$1,2)</f>
        <v>734.15</v>
      </c>
      <c r="R118" s="69">
        <f>PARAM!$B$6</f>
        <v>0.6</v>
      </c>
      <c r="S118" s="114">
        <f>P118*R118</f>
        <v>3</v>
      </c>
      <c r="T118" s="116">
        <f>TRUNC(S118*PARAM!$B$1,2)</f>
        <v>440.49</v>
      </c>
      <c r="U118" s="114">
        <f>PARAM!$B$7</f>
        <v>0.3</v>
      </c>
      <c r="V118" s="107">
        <f>P118*U118</f>
        <v>1.5</v>
      </c>
      <c r="W118" s="116">
        <f>TRUNC(V118*PARAM!$B$1,2)</f>
        <v>220.24</v>
      </c>
      <c r="X118" s="8" t="s">
        <v>622</v>
      </c>
    </row>
    <row r="119" spans="1:24" s="29" customFormat="1" ht="48.6" customHeight="1" x14ac:dyDescent="0.25">
      <c r="A119" s="80"/>
      <c r="B119" s="80"/>
      <c r="C119" s="80"/>
      <c r="D119" s="78"/>
      <c r="E119" s="78"/>
      <c r="F119" s="113"/>
      <c r="G119" s="54" t="s">
        <v>941</v>
      </c>
      <c r="H119" s="45">
        <v>0.5</v>
      </c>
      <c r="I119" s="82"/>
      <c r="J119" s="111"/>
      <c r="K119" s="78"/>
      <c r="L119" s="113"/>
      <c r="M119" s="113"/>
      <c r="N119" s="78"/>
      <c r="O119" s="70"/>
      <c r="P119" s="65"/>
      <c r="Q119" s="76"/>
      <c r="R119" s="70"/>
      <c r="S119" s="115"/>
      <c r="T119" s="117"/>
      <c r="U119" s="115"/>
      <c r="V119" s="109"/>
      <c r="W119" s="117"/>
      <c r="X119" s="8"/>
    </row>
    <row r="120" spans="1:24" s="29" customFormat="1" ht="48" customHeight="1" x14ac:dyDescent="0.25">
      <c r="A120" s="79" t="s">
        <v>759</v>
      </c>
      <c r="B120" s="79" t="s">
        <v>696</v>
      </c>
      <c r="C120" s="79" t="s">
        <v>255</v>
      </c>
      <c r="D120" s="77" t="s">
        <v>584</v>
      </c>
      <c r="E120" s="77" t="s">
        <v>1021</v>
      </c>
      <c r="F120" s="112" t="s">
        <v>760</v>
      </c>
      <c r="G120" s="54" t="s">
        <v>984</v>
      </c>
      <c r="H120" s="53">
        <v>2.5</v>
      </c>
      <c r="I120" s="81">
        <f>SUM(H120:H121)</f>
        <v>3</v>
      </c>
      <c r="J120" s="110" t="s">
        <v>617</v>
      </c>
      <c r="K120" s="95" t="s">
        <v>761</v>
      </c>
      <c r="L120" s="112" t="s">
        <v>987</v>
      </c>
      <c r="M120" s="112" t="s">
        <v>619</v>
      </c>
      <c r="N120" s="95" t="s">
        <v>631</v>
      </c>
      <c r="O120" s="69">
        <f>TRUNC(VLOOKUP(N120,PARAM!$A$11:$E$26,5,FALSE),1)</f>
        <v>1</v>
      </c>
      <c r="P120" s="64">
        <f t="shared" si="42"/>
        <v>3</v>
      </c>
      <c r="Q120" s="75">
        <f>TRUNC(P120*PARAM!$B$1,2)</f>
        <v>440.49</v>
      </c>
      <c r="R120" s="69">
        <f>PARAM!$B$6</f>
        <v>0.6</v>
      </c>
      <c r="S120" s="114">
        <f>P120*R120</f>
        <v>1.7999999999999998</v>
      </c>
      <c r="T120" s="116">
        <f>TRUNC(S120*PARAM!$B$1,2)</f>
        <v>264.29000000000002</v>
      </c>
      <c r="U120" s="114">
        <f>PARAM!$B$7</f>
        <v>0.3</v>
      </c>
      <c r="V120" s="107">
        <f>P120*U120</f>
        <v>0.89999999999999991</v>
      </c>
      <c r="W120" s="116">
        <f>TRUNC(V120*PARAM!$B$1,2)</f>
        <v>132.13999999999999</v>
      </c>
      <c r="X120" s="8" t="s">
        <v>622</v>
      </c>
    </row>
    <row r="121" spans="1:24" s="29" customFormat="1" ht="63.6" customHeight="1" x14ac:dyDescent="0.25">
      <c r="A121" s="80"/>
      <c r="B121" s="80"/>
      <c r="C121" s="80"/>
      <c r="D121" s="78"/>
      <c r="E121" s="78"/>
      <c r="F121" s="113"/>
      <c r="G121" s="54" t="s">
        <v>941</v>
      </c>
      <c r="H121" s="45">
        <v>0.5</v>
      </c>
      <c r="I121" s="82"/>
      <c r="J121" s="111"/>
      <c r="K121" s="88"/>
      <c r="L121" s="113"/>
      <c r="M121" s="113"/>
      <c r="N121" s="88"/>
      <c r="O121" s="70"/>
      <c r="P121" s="65"/>
      <c r="Q121" s="76"/>
      <c r="R121" s="70"/>
      <c r="S121" s="115"/>
      <c r="T121" s="117"/>
      <c r="U121" s="115"/>
      <c r="V121" s="109"/>
      <c r="W121" s="117"/>
      <c r="X121" s="8"/>
    </row>
    <row r="122" spans="1:24" ht="18.600000000000001" customHeight="1" x14ac:dyDescent="0.25">
      <c r="A122" s="79" t="s">
        <v>762</v>
      </c>
      <c r="B122" s="79" t="s">
        <v>763</v>
      </c>
      <c r="C122" s="79" t="s">
        <v>243</v>
      </c>
      <c r="D122" s="77" t="s">
        <v>244</v>
      </c>
      <c r="E122" s="77" t="s">
        <v>849</v>
      </c>
      <c r="F122" s="77" t="s">
        <v>921</v>
      </c>
      <c r="G122" s="54" t="s">
        <v>971</v>
      </c>
      <c r="H122" s="45">
        <v>4</v>
      </c>
      <c r="I122" s="81">
        <f>SUM(H122:H126)</f>
        <v>24</v>
      </c>
      <c r="J122" s="81" t="s">
        <v>617</v>
      </c>
      <c r="K122" s="95" t="s">
        <v>841</v>
      </c>
      <c r="L122" s="81" t="s">
        <v>987</v>
      </c>
      <c r="M122" s="81" t="s">
        <v>619</v>
      </c>
      <c r="N122" s="95" t="s">
        <v>642</v>
      </c>
      <c r="O122" s="64">
        <f>TRUNC(VLOOKUP(N122,PARAM!$A$11:$E$26,5,FALSE),1)</f>
        <v>1.2</v>
      </c>
      <c r="P122" s="64">
        <f>I122*O122</f>
        <v>28.799999999999997</v>
      </c>
      <c r="Q122" s="64">
        <f>TRUNC(P122*PARAM!$B$1,2)</f>
        <v>4228.7</v>
      </c>
      <c r="R122" s="66">
        <f>PARAM!$B$6</f>
        <v>0.6</v>
      </c>
      <c r="S122" s="104">
        <f>P122*R122</f>
        <v>17.279999999999998</v>
      </c>
      <c r="T122" s="147">
        <f>TRUNC(S122*PARAM!$B$1,2)</f>
        <v>2537.2199999999998</v>
      </c>
      <c r="U122" s="104">
        <f>PARAM!$B$7</f>
        <v>0.3</v>
      </c>
      <c r="V122" s="104">
        <f>P122*U122</f>
        <v>8.6399999999999988</v>
      </c>
      <c r="W122" s="147">
        <f>TRUNC(V122*PARAM!$B$1,2)</f>
        <v>1268.6099999999999</v>
      </c>
      <c r="X122" s="8" t="s">
        <v>622</v>
      </c>
    </row>
    <row r="123" spans="1:24" ht="28.5" customHeight="1" x14ac:dyDescent="0.25">
      <c r="A123" s="85"/>
      <c r="B123" s="85"/>
      <c r="C123" s="85"/>
      <c r="D123" s="96"/>
      <c r="E123" s="96"/>
      <c r="F123" s="96"/>
      <c r="G123" s="54" t="s">
        <v>698</v>
      </c>
      <c r="H123" s="45">
        <v>14</v>
      </c>
      <c r="I123" s="94"/>
      <c r="J123" s="94"/>
      <c r="K123" s="87"/>
      <c r="L123" s="94"/>
      <c r="M123" s="94"/>
      <c r="N123" s="87"/>
      <c r="O123" s="71"/>
      <c r="P123" s="71"/>
      <c r="Q123" s="71"/>
      <c r="R123" s="67"/>
      <c r="S123" s="105"/>
      <c r="T123" s="148"/>
      <c r="U123" s="105"/>
      <c r="V123" s="105"/>
      <c r="W123" s="148"/>
      <c r="X123" s="8"/>
    </row>
    <row r="124" spans="1:24" ht="33.75" x14ac:dyDescent="0.25">
      <c r="A124" s="85"/>
      <c r="B124" s="85"/>
      <c r="C124" s="85"/>
      <c r="D124" s="96"/>
      <c r="E124" s="96"/>
      <c r="F124" s="96"/>
      <c r="G124" s="54" t="s">
        <v>895</v>
      </c>
      <c r="H124" s="45">
        <v>4</v>
      </c>
      <c r="I124" s="94"/>
      <c r="J124" s="94"/>
      <c r="K124" s="87"/>
      <c r="L124" s="94"/>
      <c r="M124" s="94"/>
      <c r="N124" s="87"/>
      <c r="O124" s="71"/>
      <c r="P124" s="71"/>
      <c r="Q124" s="71"/>
      <c r="R124" s="67"/>
      <c r="S124" s="105"/>
      <c r="T124" s="148"/>
      <c r="U124" s="105"/>
      <c r="V124" s="105"/>
      <c r="W124" s="148"/>
      <c r="X124" s="8"/>
    </row>
    <row r="125" spans="1:24" ht="39" customHeight="1" x14ac:dyDescent="0.25">
      <c r="A125" s="85"/>
      <c r="B125" s="85"/>
      <c r="C125" s="85"/>
      <c r="D125" s="96"/>
      <c r="E125" s="96"/>
      <c r="F125" s="96"/>
      <c r="G125" s="54" t="s">
        <v>973</v>
      </c>
      <c r="H125" s="45">
        <v>1</v>
      </c>
      <c r="I125" s="94"/>
      <c r="J125" s="94"/>
      <c r="K125" s="87"/>
      <c r="L125" s="94"/>
      <c r="M125" s="94"/>
      <c r="N125" s="87"/>
      <c r="O125" s="71"/>
      <c r="P125" s="71"/>
      <c r="Q125" s="71"/>
      <c r="R125" s="67"/>
      <c r="S125" s="105"/>
      <c r="T125" s="148"/>
      <c r="U125" s="105"/>
      <c r="V125" s="105"/>
      <c r="W125" s="148"/>
      <c r="X125" s="8"/>
    </row>
    <row r="126" spans="1:24" ht="40.15" customHeight="1" x14ac:dyDescent="0.25">
      <c r="A126" s="80"/>
      <c r="B126" s="80"/>
      <c r="C126" s="80"/>
      <c r="D126" s="78"/>
      <c r="E126" s="78"/>
      <c r="F126" s="78"/>
      <c r="G126" s="54" t="s">
        <v>867</v>
      </c>
      <c r="H126" s="45">
        <v>1</v>
      </c>
      <c r="I126" s="82"/>
      <c r="J126" s="82"/>
      <c r="K126" s="88"/>
      <c r="L126" s="82"/>
      <c r="M126" s="82"/>
      <c r="N126" s="88"/>
      <c r="O126" s="65"/>
      <c r="P126" s="65"/>
      <c r="Q126" s="65"/>
      <c r="R126" s="68"/>
      <c r="S126" s="106"/>
      <c r="T126" s="149"/>
      <c r="U126" s="106"/>
      <c r="V126" s="106"/>
      <c r="W126" s="149"/>
      <c r="X126" s="8"/>
    </row>
    <row r="127" spans="1:24" ht="56.65" customHeight="1" x14ac:dyDescent="0.25">
      <c r="A127" s="79" t="s">
        <v>764</v>
      </c>
      <c r="B127" s="79" t="s">
        <v>763</v>
      </c>
      <c r="C127" s="79" t="s">
        <v>397</v>
      </c>
      <c r="D127" s="77" t="s">
        <v>398</v>
      </c>
      <c r="E127" s="77" t="s">
        <v>848</v>
      </c>
      <c r="F127" s="77" t="s">
        <v>765</v>
      </c>
      <c r="G127" s="54" t="s">
        <v>908</v>
      </c>
      <c r="H127" s="45">
        <v>4.5</v>
      </c>
      <c r="I127" s="81">
        <f t="shared" ref="I127" si="43">SUM(H127:H128)</f>
        <v>5</v>
      </c>
      <c r="J127" s="81" t="s">
        <v>617</v>
      </c>
      <c r="K127" s="95" t="s">
        <v>766</v>
      </c>
      <c r="L127" s="81" t="s">
        <v>987</v>
      </c>
      <c r="M127" s="81" t="s">
        <v>619</v>
      </c>
      <c r="N127" s="95" t="s">
        <v>649</v>
      </c>
      <c r="O127" s="64">
        <f>TRUNC(VLOOKUP(N127,PARAM!$A$11:$E$26,5,FALSE),1)</f>
        <v>1</v>
      </c>
      <c r="P127" s="64">
        <f>I127*O127</f>
        <v>5</v>
      </c>
      <c r="Q127" s="75">
        <f>TRUNC(P127*PARAM!$B$1,2)</f>
        <v>734.15</v>
      </c>
      <c r="R127" s="69">
        <f>PARAM!$B$6</f>
        <v>0.6</v>
      </c>
      <c r="S127" s="114">
        <f>P127*R127</f>
        <v>3</v>
      </c>
      <c r="T127" s="116">
        <f>TRUNC(S127*PARAM!$B$1,2)</f>
        <v>440.49</v>
      </c>
      <c r="U127" s="114">
        <f>PARAM!$B$7</f>
        <v>0.3</v>
      </c>
      <c r="V127" s="107">
        <f>P127*U127</f>
        <v>1.5</v>
      </c>
      <c r="W127" s="116">
        <f>TRUNC(V127*PARAM!$B$1,2)</f>
        <v>220.24</v>
      </c>
      <c r="X127" s="8" t="s">
        <v>622</v>
      </c>
    </row>
    <row r="128" spans="1:24" ht="56.65" customHeight="1" x14ac:dyDescent="0.25">
      <c r="A128" s="80"/>
      <c r="B128" s="80"/>
      <c r="C128" s="80"/>
      <c r="D128" s="78"/>
      <c r="E128" s="78"/>
      <c r="F128" s="78"/>
      <c r="G128" s="54" t="s">
        <v>941</v>
      </c>
      <c r="H128" s="45">
        <v>0.5</v>
      </c>
      <c r="I128" s="82"/>
      <c r="J128" s="82"/>
      <c r="K128" s="88"/>
      <c r="L128" s="82"/>
      <c r="M128" s="82"/>
      <c r="N128" s="88"/>
      <c r="O128" s="65"/>
      <c r="P128" s="65"/>
      <c r="Q128" s="76"/>
      <c r="R128" s="70"/>
      <c r="S128" s="115"/>
      <c r="T128" s="117"/>
      <c r="U128" s="115"/>
      <c r="V128" s="109"/>
      <c r="W128" s="117"/>
      <c r="X128" s="8"/>
    </row>
    <row r="129" spans="1:24" ht="56.65" customHeight="1" x14ac:dyDescent="0.25">
      <c r="A129" s="79" t="s">
        <v>767</v>
      </c>
      <c r="B129" s="79" t="s">
        <v>763</v>
      </c>
      <c r="C129" s="79" t="s">
        <v>397</v>
      </c>
      <c r="D129" s="77" t="s">
        <v>406</v>
      </c>
      <c r="E129" s="77" t="s">
        <v>1022</v>
      </c>
      <c r="F129" s="77" t="s">
        <v>765</v>
      </c>
      <c r="G129" s="54" t="s">
        <v>899</v>
      </c>
      <c r="H129" s="45">
        <v>4.5</v>
      </c>
      <c r="I129" s="81">
        <f t="shared" ref="I129" si="44">SUM(H129:H130)</f>
        <v>5</v>
      </c>
      <c r="J129" s="81" t="s">
        <v>617</v>
      </c>
      <c r="K129" s="95" t="s">
        <v>766</v>
      </c>
      <c r="L129" s="81" t="s">
        <v>987</v>
      </c>
      <c r="M129" s="81" t="s">
        <v>619</v>
      </c>
      <c r="N129" s="95" t="s">
        <v>642</v>
      </c>
      <c r="O129" s="64">
        <f>TRUNC(VLOOKUP(N129,PARAM!$A$11:$E$26,5,FALSE),1)</f>
        <v>1.2</v>
      </c>
      <c r="P129" s="64">
        <f t="shared" ref="P129" si="45">I129*O129</f>
        <v>6</v>
      </c>
      <c r="Q129" s="75">
        <f>TRUNC(P129*PARAM!$B$1,2)</f>
        <v>880.98</v>
      </c>
      <c r="R129" s="69">
        <f>PARAM!$B$6</f>
        <v>0.6</v>
      </c>
      <c r="S129" s="83">
        <f>P129*R129</f>
        <v>3.5999999999999996</v>
      </c>
      <c r="T129" s="75">
        <f>TRUNC(S129*PARAM!$B$1,2)</f>
        <v>528.58000000000004</v>
      </c>
      <c r="U129" s="83">
        <f>PARAM!$B$7</f>
        <v>0.3</v>
      </c>
      <c r="V129" s="69">
        <f>P129*U129</f>
        <v>1.7999999999999998</v>
      </c>
      <c r="W129" s="75">
        <f>TRUNC(V129*PARAM!$B$1,2)</f>
        <v>264.29000000000002</v>
      </c>
      <c r="X129" s="8" t="s">
        <v>622</v>
      </c>
    </row>
    <row r="130" spans="1:24" ht="56.65" customHeight="1" x14ac:dyDescent="0.25">
      <c r="A130" s="80"/>
      <c r="B130" s="80"/>
      <c r="C130" s="80"/>
      <c r="D130" s="78"/>
      <c r="E130" s="78"/>
      <c r="F130" s="78"/>
      <c r="G130" s="54" t="s">
        <v>941</v>
      </c>
      <c r="H130" s="45">
        <v>0.5</v>
      </c>
      <c r="I130" s="82"/>
      <c r="J130" s="82"/>
      <c r="K130" s="88"/>
      <c r="L130" s="82"/>
      <c r="M130" s="82"/>
      <c r="N130" s="88"/>
      <c r="O130" s="65"/>
      <c r="P130" s="65"/>
      <c r="Q130" s="76"/>
      <c r="R130" s="70"/>
      <c r="S130" s="84"/>
      <c r="T130" s="76"/>
      <c r="U130" s="84"/>
      <c r="V130" s="70"/>
      <c r="W130" s="76"/>
      <c r="X130" s="8"/>
    </row>
    <row r="131" spans="1:24" ht="49.5" customHeight="1" x14ac:dyDescent="0.25">
      <c r="A131" s="79" t="s">
        <v>768</v>
      </c>
      <c r="B131" s="79" t="s">
        <v>763</v>
      </c>
      <c r="C131" s="79" t="s">
        <v>397</v>
      </c>
      <c r="D131" s="77" t="s">
        <v>412</v>
      </c>
      <c r="E131" s="77" t="s">
        <v>861</v>
      </c>
      <c r="F131" s="77" t="s">
        <v>801</v>
      </c>
      <c r="G131" s="54" t="s">
        <v>901</v>
      </c>
      <c r="H131" s="45">
        <v>3.5</v>
      </c>
      <c r="I131" s="81">
        <f t="shared" ref="I131" si="46">SUM(H131:H132)</f>
        <v>4</v>
      </c>
      <c r="J131" s="81" t="s">
        <v>617</v>
      </c>
      <c r="K131" s="95" t="s">
        <v>804</v>
      </c>
      <c r="L131" s="81" t="s">
        <v>987</v>
      </c>
      <c r="M131" s="81" t="s">
        <v>619</v>
      </c>
      <c r="N131" s="95" t="s">
        <v>649</v>
      </c>
      <c r="O131" s="64">
        <f>TRUNC(VLOOKUP(N131,PARAM!$A$11:$E$26,5,FALSE),1)</f>
        <v>1</v>
      </c>
      <c r="P131" s="64">
        <f t="shared" ref="P131" si="47">I131*O131</f>
        <v>4</v>
      </c>
      <c r="Q131" s="75">
        <f>TRUNC(P131*PARAM!$B$1,2)</f>
        <v>587.32000000000005</v>
      </c>
      <c r="R131" s="69">
        <f>PARAM!$B$6</f>
        <v>0.6</v>
      </c>
      <c r="S131" s="83">
        <f>P131*R131</f>
        <v>2.4</v>
      </c>
      <c r="T131" s="75">
        <f>TRUNC(S131*PARAM!$B$1,2)</f>
        <v>352.39</v>
      </c>
      <c r="U131" s="83">
        <f>PARAM!$B$7</f>
        <v>0.3</v>
      </c>
      <c r="V131" s="69">
        <f>P131*U131</f>
        <v>1.2</v>
      </c>
      <c r="W131" s="75">
        <f>TRUNC(V131*PARAM!$B$1,2)</f>
        <v>176.19</v>
      </c>
      <c r="X131" s="8" t="s">
        <v>622</v>
      </c>
    </row>
    <row r="132" spans="1:24" ht="49.5" customHeight="1" x14ac:dyDescent="0.25">
      <c r="A132" s="80"/>
      <c r="B132" s="80"/>
      <c r="C132" s="80"/>
      <c r="D132" s="78"/>
      <c r="E132" s="78"/>
      <c r="F132" s="78"/>
      <c r="G132" s="54" t="s">
        <v>941</v>
      </c>
      <c r="H132" s="45">
        <v>0.5</v>
      </c>
      <c r="I132" s="82"/>
      <c r="J132" s="82"/>
      <c r="K132" s="88"/>
      <c r="L132" s="82"/>
      <c r="M132" s="82"/>
      <c r="N132" s="88"/>
      <c r="O132" s="65"/>
      <c r="P132" s="65"/>
      <c r="Q132" s="76"/>
      <c r="R132" s="70"/>
      <c r="S132" s="84"/>
      <c r="T132" s="76"/>
      <c r="U132" s="84"/>
      <c r="V132" s="70"/>
      <c r="W132" s="76"/>
      <c r="X132" s="8"/>
    </row>
    <row r="133" spans="1:24" ht="49.5" customHeight="1" x14ac:dyDescent="0.25">
      <c r="A133" s="79" t="s">
        <v>769</v>
      </c>
      <c r="B133" s="79" t="s">
        <v>763</v>
      </c>
      <c r="C133" s="79" t="s">
        <v>397</v>
      </c>
      <c r="D133" s="77" t="s">
        <v>421</v>
      </c>
      <c r="E133" s="77" t="s">
        <v>847</v>
      </c>
      <c r="F133" s="77" t="s">
        <v>802</v>
      </c>
      <c r="G133" s="54" t="s">
        <v>876</v>
      </c>
      <c r="H133" s="45">
        <v>3.5</v>
      </c>
      <c r="I133" s="81">
        <f t="shared" ref="I133" si="48">SUM(H133:H134)</f>
        <v>4</v>
      </c>
      <c r="J133" s="81" t="s">
        <v>617</v>
      </c>
      <c r="K133" s="95" t="s">
        <v>805</v>
      </c>
      <c r="L133" s="81" t="s">
        <v>987</v>
      </c>
      <c r="M133" s="81" t="s">
        <v>619</v>
      </c>
      <c r="N133" s="95" t="s">
        <v>649</v>
      </c>
      <c r="O133" s="64">
        <f>TRUNC(VLOOKUP(N133,PARAM!$A$11:$E$26,5,FALSE),1)</f>
        <v>1</v>
      </c>
      <c r="P133" s="64">
        <f t="shared" ref="P133" si="49">I133*O133</f>
        <v>4</v>
      </c>
      <c r="Q133" s="75">
        <f>TRUNC(P133*PARAM!$B$1,2)</f>
        <v>587.32000000000005</v>
      </c>
      <c r="R133" s="69">
        <f>PARAM!$B$6</f>
        <v>0.6</v>
      </c>
      <c r="S133" s="83">
        <f>P133*R133</f>
        <v>2.4</v>
      </c>
      <c r="T133" s="75">
        <f>TRUNC(S133*PARAM!$B$1,2)</f>
        <v>352.39</v>
      </c>
      <c r="U133" s="83">
        <f>PARAM!$B$7</f>
        <v>0.3</v>
      </c>
      <c r="V133" s="69">
        <f>P133*U133</f>
        <v>1.2</v>
      </c>
      <c r="W133" s="75">
        <f>TRUNC(V133*PARAM!$B$1,2)</f>
        <v>176.19</v>
      </c>
      <c r="X133" s="8" t="s">
        <v>622</v>
      </c>
    </row>
    <row r="134" spans="1:24" ht="49.5" customHeight="1" x14ac:dyDescent="0.25">
      <c r="A134" s="80"/>
      <c r="B134" s="80"/>
      <c r="C134" s="80"/>
      <c r="D134" s="78"/>
      <c r="E134" s="78"/>
      <c r="F134" s="78"/>
      <c r="G134" s="54" t="s">
        <v>941</v>
      </c>
      <c r="H134" s="45">
        <v>0.5</v>
      </c>
      <c r="I134" s="82"/>
      <c r="J134" s="82"/>
      <c r="K134" s="88"/>
      <c r="L134" s="82"/>
      <c r="M134" s="82"/>
      <c r="N134" s="88"/>
      <c r="O134" s="65"/>
      <c r="P134" s="65"/>
      <c r="Q134" s="76"/>
      <c r="R134" s="70"/>
      <c r="S134" s="84"/>
      <c r="T134" s="76"/>
      <c r="U134" s="84"/>
      <c r="V134" s="70"/>
      <c r="W134" s="76"/>
      <c r="X134" s="8"/>
    </row>
    <row r="135" spans="1:24" ht="49.5" customHeight="1" x14ac:dyDescent="0.25">
      <c r="A135" s="79" t="s">
        <v>770</v>
      </c>
      <c r="B135" s="79" t="s">
        <v>763</v>
      </c>
      <c r="C135" s="79" t="s">
        <v>397</v>
      </c>
      <c r="D135" s="77" t="s">
        <v>430</v>
      </c>
      <c r="E135" s="77" t="s">
        <v>1023</v>
      </c>
      <c r="F135" s="77" t="s">
        <v>803</v>
      </c>
      <c r="G135" s="54" t="s">
        <v>952</v>
      </c>
      <c r="H135" s="45">
        <v>3.5</v>
      </c>
      <c r="I135" s="81">
        <f t="shared" ref="I135" si="50">SUM(H135:H136)</f>
        <v>4</v>
      </c>
      <c r="J135" s="81" t="s">
        <v>617</v>
      </c>
      <c r="K135" s="95" t="s">
        <v>806</v>
      </c>
      <c r="L135" s="81" t="s">
        <v>987</v>
      </c>
      <c r="M135" s="81" t="s">
        <v>619</v>
      </c>
      <c r="N135" s="95" t="s">
        <v>649</v>
      </c>
      <c r="O135" s="64">
        <f>TRUNC(VLOOKUP(N135,PARAM!$A$11:$E$26,5,FALSE),1)</f>
        <v>1</v>
      </c>
      <c r="P135" s="64">
        <f t="shared" ref="P135" si="51">I135*O135</f>
        <v>4</v>
      </c>
      <c r="Q135" s="75">
        <f>TRUNC(P135*PARAM!$B$1,2)</f>
        <v>587.32000000000005</v>
      </c>
      <c r="R135" s="69">
        <f>PARAM!$B$6</f>
        <v>0.6</v>
      </c>
      <c r="S135" s="83">
        <f>P135*R135</f>
        <v>2.4</v>
      </c>
      <c r="T135" s="75">
        <f>TRUNC(S135*PARAM!$B$1,2)</f>
        <v>352.39</v>
      </c>
      <c r="U135" s="83">
        <f>PARAM!$B$7</f>
        <v>0.3</v>
      </c>
      <c r="V135" s="69">
        <f>P135*U135</f>
        <v>1.2</v>
      </c>
      <c r="W135" s="75">
        <f>TRUNC(V135*PARAM!$B$1,2)</f>
        <v>176.19</v>
      </c>
      <c r="X135" s="8" t="s">
        <v>622</v>
      </c>
    </row>
    <row r="136" spans="1:24" ht="49.5" customHeight="1" x14ac:dyDescent="0.25">
      <c r="A136" s="80"/>
      <c r="B136" s="80"/>
      <c r="C136" s="80"/>
      <c r="D136" s="78"/>
      <c r="E136" s="78"/>
      <c r="F136" s="78"/>
      <c r="G136" s="54" t="s">
        <v>941</v>
      </c>
      <c r="H136" s="45">
        <v>0.5</v>
      </c>
      <c r="I136" s="82"/>
      <c r="J136" s="82"/>
      <c r="K136" s="88"/>
      <c r="L136" s="82"/>
      <c r="M136" s="82"/>
      <c r="N136" s="88"/>
      <c r="O136" s="65"/>
      <c r="P136" s="65"/>
      <c r="Q136" s="76"/>
      <c r="R136" s="70"/>
      <c r="S136" s="84"/>
      <c r="T136" s="76"/>
      <c r="U136" s="84"/>
      <c r="V136" s="70"/>
      <c r="W136" s="76"/>
      <c r="X136" s="8"/>
    </row>
    <row r="137" spans="1:24" ht="49.5" customHeight="1" x14ac:dyDescent="0.25">
      <c r="A137" s="79" t="s">
        <v>771</v>
      </c>
      <c r="B137" s="79" t="s">
        <v>763</v>
      </c>
      <c r="C137" s="79" t="s">
        <v>397</v>
      </c>
      <c r="D137" s="77" t="s">
        <v>439</v>
      </c>
      <c r="E137" s="77" t="s">
        <v>1024</v>
      </c>
      <c r="F137" s="77" t="s">
        <v>807</v>
      </c>
      <c r="G137" s="54" t="s">
        <v>909</v>
      </c>
      <c r="H137" s="45">
        <v>0.9</v>
      </c>
      <c r="I137" s="81">
        <f t="shared" ref="I137" si="52">SUM(H137:H138)</f>
        <v>1</v>
      </c>
      <c r="J137" s="81" t="s">
        <v>617</v>
      </c>
      <c r="K137" s="95" t="s">
        <v>810</v>
      </c>
      <c r="L137" s="81" t="s">
        <v>987</v>
      </c>
      <c r="M137" s="81" t="s">
        <v>619</v>
      </c>
      <c r="N137" s="95" t="s">
        <v>649</v>
      </c>
      <c r="O137" s="64">
        <f>TRUNC(VLOOKUP(N137,PARAM!$A$11:$E$26,5,FALSE),1)</f>
        <v>1</v>
      </c>
      <c r="P137" s="64">
        <f t="shared" ref="P137" si="53">I137*O137</f>
        <v>1</v>
      </c>
      <c r="Q137" s="75">
        <f>TRUNC(P137*PARAM!$B$1,2)</f>
        <v>146.83000000000001</v>
      </c>
      <c r="R137" s="69">
        <f>PARAM!$B$6</f>
        <v>0.6</v>
      </c>
      <c r="S137" s="83">
        <f>P137*R137</f>
        <v>0.6</v>
      </c>
      <c r="T137" s="75">
        <f>TRUNC(S137*PARAM!$B$1,2)</f>
        <v>88.09</v>
      </c>
      <c r="U137" s="83">
        <f>PARAM!$B$7</f>
        <v>0.3</v>
      </c>
      <c r="V137" s="69">
        <f>P137*U137</f>
        <v>0.3</v>
      </c>
      <c r="W137" s="75">
        <f>TRUNC(V137*PARAM!$B$1,2)</f>
        <v>44.04</v>
      </c>
      <c r="X137" s="8" t="s">
        <v>622</v>
      </c>
    </row>
    <row r="138" spans="1:24" ht="49.5" customHeight="1" x14ac:dyDescent="0.25">
      <c r="A138" s="80"/>
      <c r="B138" s="80"/>
      <c r="C138" s="80"/>
      <c r="D138" s="78"/>
      <c r="E138" s="78"/>
      <c r="F138" s="78"/>
      <c r="G138" s="54" t="s">
        <v>941</v>
      </c>
      <c r="H138" s="45">
        <v>0.1</v>
      </c>
      <c r="I138" s="82"/>
      <c r="J138" s="82"/>
      <c r="K138" s="88"/>
      <c r="L138" s="82"/>
      <c r="M138" s="82"/>
      <c r="N138" s="88"/>
      <c r="O138" s="65"/>
      <c r="P138" s="65"/>
      <c r="Q138" s="76"/>
      <c r="R138" s="70"/>
      <c r="S138" s="84"/>
      <c r="T138" s="76"/>
      <c r="U138" s="84"/>
      <c r="V138" s="70"/>
      <c r="W138" s="76"/>
      <c r="X138" s="8"/>
    </row>
    <row r="139" spans="1:24" ht="49.5" customHeight="1" x14ac:dyDescent="0.25">
      <c r="A139" s="79" t="s">
        <v>772</v>
      </c>
      <c r="B139" s="79" t="s">
        <v>763</v>
      </c>
      <c r="C139" s="79" t="s">
        <v>397</v>
      </c>
      <c r="D139" s="77" t="s">
        <v>808</v>
      </c>
      <c r="E139" s="77" t="s">
        <v>862</v>
      </c>
      <c r="F139" s="77" t="s">
        <v>925</v>
      </c>
      <c r="G139" s="54" t="s">
        <v>954</v>
      </c>
      <c r="H139" s="45">
        <v>7</v>
      </c>
      <c r="I139" s="81">
        <f t="shared" ref="I139" si="54">SUM(H139:H140)</f>
        <v>8</v>
      </c>
      <c r="J139" s="81" t="s">
        <v>617</v>
      </c>
      <c r="K139" s="95" t="s">
        <v>811</v>
      </c>
      <c r="L139" s="81" t="s">
        <v>987</v>
      </c>
      <c r="M139" s="81" t="s">
        <v>619</v>
      </c>
      <c r="N139" s="95" t="s">
        <v>649</v>
      </c>
      <c r="O139" s="64">
        <f>TRUNC(VLOOKUP(N139,PARAM!$A$11:$E$26,5,FALSE),1)</f>
        <v>1</v>
      </c>
      <c r="P139" s="64">
        <f t="shared" ref="P139" si="55">I139*O139</f>
        <v>8</v>
      </c>
      <c r="Q139" s="75">
        <f>TRUNC(P139*PARAM!$B$1,2)</f>
        <v>1174.6400000000001</v>
      </c>
      <c r="R139" s="69">
        <f>PARAM!$B$6</f>
        <v>0.6</v>
      </c>
      <c r="S139" s="83">
        <f>P139*R139</f>
        <v>4.8</v>
      </c>
      <c r="T139" s="75">
        <f>TRUNC(S139*PARAM!$B$1,2)</f>
        <v>704.78</v>
      </c>
      <c r="U139" s="83">
        <f>PARAM!$B$7</f>
        <v>0.3</v>
      </c>
      <c r="V139" s="69">
        <f>P139*U139</f>
        <v>2.4</v>
      </c>
      <c r="W139" s="75">
        <f>TRUNC(V139*PARAM!$B$1,2)</f>
        <v>352.39</v>
      </c>
      <c r="X139" s="8" t="s">
        <v>622</v>
      </c>
    </row>
    <row r="140" spans="1:24" ht="49.5" customHeight="1" x14ac:dyDescent="0.25">
      <c r="A140" s="80"/>
      <c r="B140" s="80"/>
      <c r="C140" s="80"/>
      <c r="D140" s="78"/>
      <c r="E140" s="78"/>
      <c r="F140" s="78"/>
      <c r="G140" s="54" t="s">
        <v>941</v>
      </c>
      <c r="H140" s="45">
        <v>1</v>
      </c>
      <c r="I140" s="82"/>
      <c r="J140" s="82"/>
      <c r="K140" s="88"/>
      <c r="L140" s="82"/>
      <c r="M140" s="82"/>
      <c r="N140" s="88"/>
      <c r="O140" s="65"/>
      <c r="P140" s="65"/>
      <c r="Q140" s="76"/>
      <c r="R140" s="70"/>
      <c r="S140" s="84"/>
      <c r="T140" s="76"/>
      <c r="U140" s="84"/>
      <c r="V140" s="70"/>
      <c r="W140" s="76"/>
      <c r="X140" s="8"/>
    </row>
    <row r="141" spans="1:24" ht="49.5" customHeight="1" x14ac:dyDescent="0.25">
      <c r="A141" s="79" t="s">
        <v>773</v>
      </c>
      <c r="B141" s="79" t="s">
        <v>763</v>
      </c>
      <c r="C141" s="79" t="s">
        <v>397</v>
      </c>
      <c r="D141" s="77" t="s">
        <v>452</v>
      </c>
      <c r="E141" s="77" t="s">
        <v>846</v>
      </c>
      <c r="F141" s="77" t="s">
        <v>924</v>
      </c>
      <c r="G141" s="54" t="s">
        <v>914</v>
      </c>
      <c r="H141" s="45">
        <v>7</v>
      </c>
      <c r="I141" s="81">
        <f t="shared" ref="I141" si="56">SUM(H141:H142)</f>
        <v>8</v>
      </c>
      <c r="J141" s="81" t="s">
        <v>617</v>
      </c>
      <c r="K141" s="95" t="s">
        <v>812</v>
      </c>
      <c r="L141" s="81" t="s">
        <v>987</v>
      </c>
      <c r="M141" s="81" t="s">
        <v>619</v>
      </c>
      <c r="N141" s="95" t="s">
        <v>649</v>
      </c>
      <c r="O141" s="64">
        <f>TRUNC(VLOOKUP(N141,PARAM!$A$11:$E$26,5,FALSE),1)</f>
        <v>1</v>
      </c>
      <c r="P141" s="64">
        <f t="shared" ref="P141" si="57">I141*O141</f>
        <v>8</v>
      </c>
      <c r="Q141" s="75">
        <f>TRUNC(P141*PARAM!$B$1,2)</f>
        <v>1174.6400000000001</v>
      </c>
      <c r="R141" s="69">
        <f>PARAM!$B$6</f>
        <v>0.6</v>
      </c>
      <c r="S141" s="83">
        <f>P141*R141</f>
        <v>4.8</v>
      </c>
      <c r="T141" s="75">
        <f>TRUNC(S141*PARAM!$B$1,2)</f>
        <v>704.78</v>
      </c>
      <c r="U141" s="83">
        <f>PARAM!$B$7</f>
        <v>0.3</v>
      </c>
      <c r="V141" s="69">
        <f>P141*U141</f>
        <v>2.4</v>
      </c>
      <c r="W141" s="75">
        <f>TRUNC(V141*PARAM!$B$1,2)</f>
        <v>352.39</v>
      </c>
      <c r="X141" s="8" t="s">
        <v>622</v>
      </c>
    </row>
    <row r="142" spans="1:24" ht="49.5" customHeight="1" x14ac:dyDescent="0.25">
      <c r="A142" s="80"/>
      <c r="B142" s="80"/>
      <c r="C142" s="80"/>
      <c r="D142" s="78"/>
      <c r="E142" s="78"/>
      <c r="F142" s="78"/>
      <c r="G142" s="54" t="s">
        <v>941</v>
      </c>
      <c r="H142" s="45">
        <v>1</v>
      </c>
      <c r="I142" s="82"/>
      <c r="J142" s="82"/>
      <c r="K142" s="88"/>
      <c r="L142" s="82"/>
      <c r="M142" s="82"/>
      <c r="N142" s="88"/>
      <c r="O142" s="65"/>
      <c r="P142" s="65"/>
      <c r="Q142" s="76"/>
      <c r="R142" s="70"/>
      <c r="S142" s="84"/>
      <c r="T142" s="76"/>
      <c r="U142" s="84"/>
      <c r="V142" s="70"/>
      <c r="W142" s="76"/>
      <c r="X142" s="8"/>
    </row>
    <row r="143" spans="1:24" ht="49.5" customHeight="1" x14ac:dyDescent="0.25">
      <c r="A143" s="79" t="s">
        <v>774</v>
      </c>
      <c r="B143" s="79" t="s">
        <v>763</v>
      </c>
      <c r="C143" s="79" t="s">
        <v>397</v>
      </c>
      <c r="D143" s="77" t="s">
        <v>460</v>
      </c>
      <c r="E143" s="77" t="s">
        <v>845</v>
      </c>
      <c r="F143" s="77" t="s">
        <v>809</v>
      </c>
      <c r="G143" s="54" t="s">
        <v>904</v>
      </c>
      <c r="H143" s="45">
        <v>0.9</v>
      </c>
      <c r="I143" s="81">
        <f t="shared" ref="I143" si="58">SUM(H143:H144)</f>
        <v>1</v>
      </c>
      <c r="J143" s="81" t="s">
        <v>617</v>
      </c>
      <c r="K143" s="95" t="s">
        <v>813</v>
      </c>
      <c r="L143" s="81" t="s">
        <v>987</v>
      </c>
      <c r="M143" s="81" t="s">
        <v>619</v>
      </c>
      <c r="N143" s="95" t="s">
        <v>649</v>
      </c>
      <c r="O143" s="64">
        <f>TRUNC(VLOOKUP(N143,PARAM!$A$11:$E$26,5,FALSE),1)</f>
        <v>1</v>
      </c>
      <c r="P143" s="64">
        <f t="shared" ref="P143" si="59">I143*O143</f>
        <v>1</v>
      </c>
      <c r="Q143" s="75">
        <f>TRUNC(P143*PARAM!$B$1,2)</f>
        <v>146.83000000000001</v>
      </c>
      <c r="R143" s="69">
        <f>PARAM!$B$6</f>
        <v>0.6</v>
      </c>
      <c r="S143" s="83">
        <f>P143*R143</f>
        <v>0.6</v>
      </c>
      <c r="T143" s="75">
        <f>TRUNC(S143*PARAM!$B$1,2)</f>
        <v>88.09</v>
      </c>
      <c r="U143" s="83">
        <f>PARAM!$B$7</f>
        <v>0.3</v>
      </c>
      <c r="V143" s="69">
        <f>P143*U143</f>
        <v>0.3</v>
      </c>
      <c r="W143" s="75">
        <f>TRUNC(V143*PARAM!$B$1,2)</f>
        <v>44.04</v>
      </c>
      <c r="X143" s="8" t="s">
        <v>622</v>
      </c>
    </row>
    <row r="144" spans="1:24" ht="49.5" customHeight="1" x14ac:dyDescent="0.25">
      <c r="A144" s="80"/>
      <c r="B144" s="80"/>
      <c r="C144" s="80"/>
      <c r="D144" s="78"/>
      <c r="E144" s="78"/>
      <c r="F144" s="78"/>
      <c r="G144" s="54" t="s">
        <v>941</v>
      </c>
      <c r="H144" s="45">
        <v>0.1</v>
      </c>
      <c r="I144" s="82"/>
      <c r="J144" s="82"/>
      <c r="K144" s="88"/>
      <c r="L144" s="82"/>
      <c r="M144" s="82"/>
      <c r="N144" s="88"/>
      <c r="O144" s="65"/>
      <c r="P144" s="65"/>
      <c r="Q144" s="76"/>
      <c r="R144" s="70"/>
      <c r="S144" s="84"/>
      <c r="T144" s="76"/>
      <c r="U144" s="84"/>
      <c r="V144" s="70"/>
      <c r="W144" s="76"/>
      <c r="X144" s="8"/>
    </row>
    <row r="145" spans="1:24" ht="49.5" customHeight="1" x14ac:dyDescent="0.25">
      <c r="A145" s="79" t="s">
        <v>775</v>
      </c>
      <c r="B145" s="79" t="s">
        <v>763</v>
      </c>
      <c r="C145" s="79" t="s">
        <v>397</v>
      </c>
      <c r="D145" s="77" t="s">
        <v>466</v>
      </c>
      <c r="E145" s="77" t="s">
        <v>854</v>
      </c>
      <c r="F145" s="77" t="s">
        <v>923</v>
      </c>
      <c r="G145" s="54" t="s">
        <v>877</v>
      </c>
      <c r="H145" s="45">
        <v>15</v>
      </c>
      <c r="I145" s="81">
        <f t="shared" ref="I145" si="60">SUM(H145:H146)</f>
        <v>16</v>
      </c>
      <c r="J145" s="81" t="s">
        <v>617</v>
      </c>
      <c r="K145" s="95" t="s">
        <v>814</v>
      </c>
      <c r="L145" s="81" t="s">
        <v>987</v>
      </c>
      <c r="M145" s="81" t="s">
        <v>619</v>
      </c>
      <c r="N145" s="95" t="s">
        <v>642</v>
      </c>
      <c r="O145" s="64">
        <f>TRUNC(VLOOKUP(N145,PARAM!$A$11:$E$26,5,FALSE),1)</f>
        <v>1.2</v>
      </c>
      <c r="P145" s="64">
        <f t="shared" ref="P145" si="61">I145*O145</f>
        <v>19.2</v>
      </c>
      <c r="Q145" s="75">
        <f>TRUNC(P145*PARAM!$B$1,2)</f>
        <v>2819.13</v>
      </c>
      <c r="R145" s="69">
        <f>PARAM!$B$6</f>
        <v>0.6</v>
      </c>
      <c r="S145" s="83">
        <f>P145*R145</f>
        <v>11.52</v>
      </c>
      <c r="T145" s="75">
        <f>TRUNC(S145*PARAM!$B$1,2)</f>
        <v>1691.48</v>
      </c>
      <c r="U145" s="83">
        <f>PARAM!$B$7</f>
        <v>0.3</v>
      </c>
      <c r="V145" s="69">
        <f>P145*U145</f>
        <v>5.76</v>
      </c>
      <c r="W145" s="75">
        <f>TRUNC(V145*PARAM!$B$1,2)</f>
        <v>845.74</v>
      </c>
      <c r="X145" s="8" t="s">
        <v>622</v>
      </c>
    </row>
    <row r="146" spans="1:24" ht="59.65" customHeight="1" x14ac:dyDescent="0.25">
      <c r="A146" s="80"/>
      <c r="B146" s="80"/>
      <c r="C146" s="80"/>
      <c r="D146" s="78"/>
      <c r="E146" s="78"/>
      <c r="F146" s="78"/>
      <c r="G146" s="54" t="s">
        <v>941</v>
      </c>
      <c r="H146" s="45">
        <v>1</v>
      </c>
      <c r="I146" s="82"/>
      <c r="J146" s="82"/>
      <c r="K146" s="88"/>
      <c r="L146" s="82"/>
      <c r="M146" s="82"/>
      <c r="N146" s="88"/>
      <c r="O146" s="65"/>
      <c r="P146" s="65"/>
      <c r="Q146" s="76"/>
      <c r="R146" s="70"/>
      <c r="S146" s="84"/>
      <c r="T146" s="76"/>
      <c r="U146" s="84"/>
      <c r="V146" s="70"/>
      <c r="W146" s="76"/>
      <c r="X146" s="8"/>
    </row>
    <row r="147" spans="1:24" ht="49.5" customHeight="1" x14ac:dyDescent="0.25">
      <c r="A147" s="79" t="s">
        <v>776</v>
      </c>
      <c r="B147" s="79" t="s">
        <v>763</v>
      </c>
      <c r="C147" s="79" t="s">
        <v>474</v>
      </c>
      <c r="D147" s="77" t="s">
        <v>475</v>
      </c>
      <c r="E147" s="77" t="s">
        <v>863</v>
      </c>
      <c r="F147" s="77" t="s">
        <v>922</v>
      </c>
      <c r="G147" s="54" t="s">
        <v>950</v>
      </c>
      <c r="H147" s="45">
        <v>15</v>
      </c>
      <c r="I147" s="81">
        <f t="shared" ref="I147" si="62">SUM(H147:H148)</f>
        <v>16</v>
      </c>
      <c r="J147" s="81" t="s">
        <v>617</v>
      </c>
      <c r="K147" s="95" t="s">
        <v>815</v>
      </c>
      <c r="L147" s="81" t="s">
        <v>987</v>
      </c>
      <c r="M147" s="81" t="s">
        <v>619</v>
      </c>
      <c r="N147" s="95" t="s">
        <v>650</v>
      </c>
      <c r="O147" s="64">
        <f>TRUNC(VLOOKUP(N147,PARAM!$A$11:$E$26,5,FALSE),1)</f>
        <v>1.6</v>
      </c>
      <c r="P147" s="64">
        <f t="shared" ref="P147" si="63">I147*O147</f>
        <v>25.6</v>
      </c>
      <c r="Q147" s="75">
        <f>TRUNC(P147*PARAM!$B$1,2)</f>
        <v>3758.84</v>
      </c>
      <c r="R147" s="69">
        <f>PARAM!$B$6</f>
        <v>0.6</v>
      </c>
      <c r="S147" s="83">
        <f>P147*R147</f>
        <v>15.36</v>
      </c>
      <c r="T147" s="75">
        <f>TRUNC(S147*PARAM!$B$1,2)</f>
        <v>2255.3000000000002</v>
      </c>
      <c r="U147" s="83">
        <f>PARAM!$B$7</f>
        <v>0.3</v>
      </c>
      <c r="V147" s="69">
        <f>P147*U147</f>
        <v>7.68</v>
      </c>
      <c r="W147" s="75">
        <f>TRUNC(V147*PARAM!$B$1,2)</f>
        <v>1127.6500000000001</v>
      </c>
      <c r="X147" s="8" t="s">
        <v>622</v>
      </c>
    </row>
    <row r="148" spans="1:24" ht="49.5" customHeight="1" x14ac:dyDescent="0.25">
      <c r="A148" s="80"/>
      <c r="B148" s="80"/>
      <c r="C148" s="80"/>
      <c r="D148" s="78"/>
      <c r="E148" s="78"/>
      <c r="F148" s="78"/>
      <c r="G148" s="54" t="s">
        <v>941</v>
      </c>
      <c r="H148" s="45">
        <v>1</v>
      </c>
      <c r="I148" s="82"/>
      <c r="J148" s="82"/>
      <c r="K148" s="88"/>
      <c r="L148" s="82"/>
      <c r="M148" s="82"/>
      <c r="N148" s="88"/>
      <c r="O148" s="65"/>
      <c r="P148" s="65"/>
      <c r="Q148" s="76"/>
      <c r="R148" s="70"/>
      <c r="S148" s="84"/>
      <c r="T148" s="76"/>
      <c r="U148" s="84"/>
      <c r="V148" s="70"/>
      <c r="W148" s="76"/>
      <c r="X148" s="8"/>
    </row>
    <row r="149" spans="1:24" ht="49.5" customHeight="1" x14ac:dyDescent="0.25">
      <c r="A149" s="79" t="s">
        <v>777</v>
      </c>
      <c r="B149" s="79" t="s">
        <v>763</v>
      </c>
      <c r="C149" s="79" t="s">
        <v>474</v>
      </c>
      <c r="D149" s="77" t="s">
        <v>484</v>
      </c>
      <c r="E149" s="77" t="s">
        <v>1026</v>
      </c>
      <c r="F149" s="77" t="s">
        <v>906</v>
      </c>
      <c r="G149" s="54" t="s">
        <v>905</v>
      </c>
      <c r="H149" s="45">
        <v>5</v>
      </c>
      <c r="I149" s="81">
        <f t="shared" ref="I149" si="64">SUM(H149:H150)</f>
        <v>6</v>
      </c>
      <c r="J149" s="81" t="s">
        <v>617</v>
      </c>
      <c r="K149" s="95" t="s">
        <v>821</v>
      </c>
      <c r="L149" s="81" t="s">
        <v>987</v>
      </c>
      <c r="M149" s="81" t="s">
        <v>619</v>
      </c>
      <c r="N149" s="95" t="s">
        <v>649</v>
      </c>
      <c r="O149" s="64">
        <f>TRUNC(VLOOKUP(N149,PARAM!$A$11:$E$26,5,FALSE),1)</f>
        <v>1</v>
      </c>
      <c r="P149" s="64">
        <f t="shared" ref="P149" si="65">I149*O149</f>
        <v>6</v>
      </c>
      <c r="Q149" s="75">
        <f>TRUNC(P149*PARAM!$B$1,2)</f>
        <v>880.98</v>
      </c>
      <c r="R149" s="69">
        <f>PARAM!$B$6</f>
        <v>0.6</v>
      </c>
      <c r="S149" s="83">
        <f>P149*R149</f>
        <v>3.5999999999999996</v>
      </c>
      <c r="T149" s="75">
        <f>TRUNC(S149*PARAM!$B$1,2)</f>
        <v>528.58000000000004</v>
      </c>
      <c r="U149" s="83">
        <f>PARAM!$B$7</f>
        <v>0.3</v>
      </c>
      <c r="V149" s="69">
        <f>P149*U149</f>
        <v>1.7999999999999998</v>
      </c>
      <c r="W149" s="75">
        <f>TRUNC(V149*PARAM!$B$1,2)</f>
        <v>264.29000000000002</v>
      </c>
      <c r="X149" s="8" t="s">
        <v>622</v>
      </c>
    </row>
    <row r="150" spans="1:24" ht="49.5" customHeight="1" x14ac:dyDescent="0.25">
      <c r="A150" s="80"/>
      <c r="B150" s="80"/>
      <c r="C150" s="80"/>
      <c r="D150" s="78"/>
      <c r="E150" s="78"/>
      <c r="F150" s="78"/>
      <c r="G150" s="54" t="s">
        <v>941</v>
      </c>
      <c r="H150" s="45">
        <v>1</v>
      </c>
      <c r="I150" s="82"/>
      <c r="J150" s="82"/>
      <c r="K150" s="88"/>
      <c r="L150" s="82"/>
      <c r="M150" s="82"/>
      <c r="N150" s="88"/>
      <c r="O150" s="65"/>
      <c r="P150" s="65"/>
      <c r="Q150" s="76"/>
      <c r="R150" s="70"/>
      <c r="S150" s="84"/>
      <c r="T150" s="76"/>
      <c r="U150" s="84"/>
      <c r="V150" s="70"/>
      <c r="W150" s="76"/>
      <c r="X150" s="8"/>
    </row>
    <row r="151" spans="1:24" ht="49.5" customHeight="1" x14ac:dyDescent="0.25">
      <c r="A151" s="79" t="s">
        <v>778</v>
      </c>
      <c r="B151" s="79" t="s">
        <v>763</v>
      </c>
      <c r="C151" s="79" t="s">
        <v>474</v>
      </c>
      <c r="D151" s="77" t="s">
        <v>491</v>
      </c>
      <c r="E151" s="77" t="s">
        <v>1025</v>
      </c>
      <c r="F151" s="77" t="s">
        <v>920</v>
      </c>
      <c r="G151" s="54" t="s">
        <v>878</v>
      </c>
      <c r="H151" s="45">
        <v>7</v>
      </c>
      <c r="I151" s="81">
        <f t="shared" ref="I151" si="66">SUM(H151:H152)</f>
        <v>8</v>
      </c>
      <c r="J151" s="81" t="s">
        <v>617</v>
      </c>
      <c r="K151" s="95" t="s">
        <v>822</v>
      </c>
      <c r="L151" s="81" t="s">
        <v>987</v>
      </c>
      <c r="M151" s="81" t="s">
        <v>619</v>
      </c>
      <c r="N151" s="95" t="s">
        <v>649</v>
      </c>
      <c r="O151" s="64">
        <f>TRUNC(VLOOKUP(N151,PARAM!$A$11:$E$26,5,FALSE),1)</f>
        <v>1</v>
      </c>
      <c r="P151" s="64">
        <f t="shared" ref="P151" si="67">I151*O151</f>
        <v>8</v>
      </c>
      <c r="Q151" s="75">
        <f>TRUNC(P151*PARAM!$B$1,2)</f>
        <v>1174.6400000000001</v>
      </c>
      <c r="R151" s="69">
        <f>PARAM!$B$6</f>
        <v>0.6</v>
      </c>
      <c r="S151" s="83">
        <f>P151*R151</f>
        <v>4.8</v>
      </c>
      <c r="T151" s="75">
        <f>TRUNC(S151*PARAM!$B$1,2)</f>
        <v>704.78</v>
      </c>
      <c r="U151" s="83">
        <f>PARAM!$B$7</f>
        <v>0.3</v>
      </c>
      <c r="V151" s="69">
        <f>P151*U151</f>
        <v>2.4</v>
      </c>
      <c r="W151" s="75">
        <f>TRUNC(V151*PARAM!$B$1,2)</f>
        <v>352.39</v>
      </c>
      <c r="X151" s="8" t="s">
        <v>622</v>
      </c>
    </row>
    <row r="152" spans="1:24" ht="49.5" customHeight="1" x14ac:dyDescent="0.25">
      <c r="A152" s="80"/>
      <c r="B152" s="80"/>
      <c r="C152" s="80"/>
      <c r="D152" s="78"/>
      <c r="E152" s="78"/>
      <c r="F152" s="78"/>
      <c r="G152" s="54" t="s">
        <v>941</v>
      </c>
      <c r="H152" s="45">
        <v>1</v>
      </c>
      <c r="I152" s="82"/>
      <c r="J152" s="82"/>
      <c r="K152" s="88"/>
      <c r="L152" s="82"/>
      <c r="M152" s="82"/>
      <c r="N152" s="88"/>
      <c r="O152" s="65"/>
      <c r="P152" s="65"/>
      <c r="Q152" s="76"/>
      <c r="R152" s="70"/>
      <c r="S152" s="84"/>
      <c r="T152" s="76"/>
      <c r="U152" s="84"/>
      <c r="V152" s="70"/>
      <c r="W152" s="76"/>
      <c r="X152" s="8"/>
    </row>
    <row r="153" spans="1:24" ht="17.100000000000001" customHeight="1" x14ac:dyDescent="0.25">
      <c r="A153" s="79" t="s">
        <v>816</v>
      </c>
      <c r="B153" s="79" t="s">
        <v>779</v>
      </c>
      <c r="C153" s="79" t="s">
        <v>243</v>
      </c>
      <c r="D153" s="77" t="s">
        <v>244</v>
      </c>
      <c r="E153" s="77" t="s">
        <v>844</v>
      </c>
      <c r="F153" s="77" t="s">
        <v>921</v>
      </c>
      <c r="G153" s="54" t="s">
        <v>971</v>
      </c>
      <c r="H153" s="45">
        <v>1</v>
      </c>
      <c r="I153" s="81">
        <f>SUM(H153:H157)</f>
        <v>8</v>
      </c>
      <c r="J153" s="81" t="s">
        <v>617</v>
      </c>
      <c r="K153" s="95" t="s">
        <v>841</v>
      </c>
      <c r="L153" s="86" t="s">
        <v>987</v>
      </c>
      <c r="M153" s="86" t="s">
        <v>619</v>
      </c>
      <c r="N153" s="95" t="s">
        <v>642</v>
      </c>
      <c r="O153" s="64">
        <f>TRUNC(VLOOKUP(N153,PARAM!$A$11:$E$26,5,FALSE),1)</f>
        <v>1.2</v>
      </c>
      <c r="P153" s="64">
        <f>I153*O153</f>
        <v>9.6</v>
      </c>
      <c r="Q153" s="64">
        <f>TRUNC(P153*PARAM!$B$1,2)</f>
        <v>1409.56</v>
      </c>
      <c r="R153" s="64">
        <f>PARAM!$B$6</f>
        <v>0.6</v>
      </c>
      <c r="S153" s="64">
        <f>P153*R153</f>
        <v>5.76</v>
      </c>
      <c r="T153" s="97">
        <f>TRUNC(S153*PARAM!$B$1,2)</f>
        <v>845.74</v>
      </c>
      <c r="U153" s="64">
        <f>PARAM!$B$7</f>
        <v>0.3</v>
      </c>
      <c r="V153" s="64">
        <f>P153*U153</f>
        <v>2.88</v>
      </c>
      <c r="W153" s="97">
        <f>TRUNC(V153*PARAM!$B$1,2)</f>
        <v>422.87</v>
      </c>
      <c r="X153" s="8" t="s">
        <v>622</v>
      </c>
    </row>
    <row r="154" spans="1:24" ht="28.5" customHeight="1" x14ac:dyDescent="0.25">
      <c r="A154" s="85"/>
      <c r="B154" s="85"/>
      <c r="C154" s="85"/>
      <c r="D154" s="96"/>
      <c r="E154" s="96"/>
      <c r="F154" s="96"/>
      <c r="G154" s="54" t="s">
        <v>698</v>
      </c>
      <c r="H154" s="45">
        <v>4</v>
      </c>
      <c r="I154" s="94"/>
      <c r="J154" s="94"/>
      <c r="K154" s="87"/>
      <c r="L154" s="87"/>
      <c r="M154" s="87"/>
      <c r="N154" s="87"/>
      <c r="O154" s="71"/>
      <c r="P154" s="71"/>
      <c r="Q154" s="71"/>
      <c r="R154" s="71"/>
      <c r="S154" s="71"/>
      <c r="T154" s="98"/>
      <c r="U154" s="71"/>
      <c r="V154" s="71"/>
      <c r="W154" s="98"/>
      <c r="X154" s="8"/>
    </row>
    <row r="155" spans="1:24" ht="39" customHeight="1" x14ac:dyDescent="0.25">
      <c r="A155" s="85"/>
      <c r="B155" s="85"/>
      <c r="C155" s="85"/>
      <c r="D155" s="96"/>
      <c r="E155" s="96"/>
      <c r="F155" s="96"/>
      <c r="G155" s="54" t="s">
        <v>895</v>
      </c>
      <c r="H155" s="45">
        <v>1</v>
      </c>
      <c r="I155" s="94"/>
      <c r="J155" s="94"/>
      <c r="K155" s="87"/>
      <c r="L155" s="87"/>
      <c r="M155" s="87"/>
      <c r="N155" s="87"/>
      <c r="O155" s="71"/>
      <c r="P155" s="71"/>
      <c r="Q155" s="71"/>
      <c r="R155" s="71"/>
      <c r="S155" s="71"/>
      <c r="T155" s="98"/>
      <c r="U155" s="71"/>
      <c r="V155" s="71"/>
      <c r="W155" s="98"/>
      <c r="X155" s="8"/>
    </row>
    <row r="156" spans="1:24" ht="38.1" customHeight="1" x14ac:dyDescent="0.25">
      <c r="A156" s="85"/>
      <c r="B156" s="85"/>
      <c r="C156" s="85"/>
      <c r="D156" s="96"/>
      <c r="E156" s="96"/>
      <c r="F156" s="96"/>
      <c r="G156" s="54" t="s">
        <v>972</v>
      </c>
      <c r="H156" s="45">
        <v>1</v>
      </c>
      <c r="I156" s="94"/>
      <c r="J156" s="94"/>
      <c r="K156" s="87"/>
      <c r="L156" s="87"/>
      <c r="M156" s="87"/>
      <c r="N156" s="87"/>
      <c r="O156" s="71"/>
      <c r="P156" s="71"/>
      <c r="Q156" s="71"/>
      <c r="R156" s="71"/>
      <c r="S156" s="71"/>
      <c r="T156" s="98"/>
      <c r="U156" s="71"/>
      <c r="V156" s="71"/>
      <c r="W156" s="98"/>
      <c r="X156" s="8"/>
    </row>
    <row r="157" spans="1:24" ht="39" customHeight="1" x14ac:dyDescent="0.25">
      <c r="A157" s="80"/>
      <c r="B157" s="80"/>
      <c r="C157" s="80"/>
      <c r="D157" s="78"/>
      <c r="E157" s="78"/>
      <c r="F157" s="78"/>
      <c r="G157" s="54" t="s">
        <v>867</v>
      </c>
      <c r="H157" s="45">
        <v>1</v>
      </c>
      <c r="I157" s="82"/>
      <c r="J157" s="82"/>
      <c r="K157" s="88"/>
      <c r="L157" s="88"/>
      <c r="M157" s="88"/>
      <c r="N157" s="88"/>
      <c r="O157" s="65"/>
      <c r="P157" s="65"/>
      <c r="Q157" s="65"/>
      <c r="R157" s="65"/>
      <c r="S157" s="65"/>
      <c r="T157" s="99"/>
      <c r="U157" s="65"/>
      <c r="V157" s="65"/>
      <c r="W157" s="99"/>
      <c r="X157" s="8"/>
    </row>
    <row r="158" spans="1:24" ht="47.45" customHeight="1" x14ac:dyDescent="0.25">
      <c r="A158" s="79" t="s">
        <v>817</v>
      </c>
      <c r="B158" s="79" t="s">
        <v>779</v>
      </c>
      <c r="C158" s="79" t="s">
        <v>833</v>
      </c>
      <c r="D158" s="77" t="s">
        <v>501</v>
      </c>
      <c r="E158" s="77" t="s">
        <v>1031</v>
      </c>
      <c r="F158" s="77" t="s">
        <v>935</v>
      </c>
      <c r="G158" s="54" t="s">
        <v>898</v>
      </c>
      <c r="H158" s="45">
        <v>3</v>
      </c>
      <c r="I158" s="81">
        <f t="shared" ref="I158:I171" si="68">SUM(H158:H159)</f>
        <v>4</v>
      </c>
      <c r="J158" s="81" t="s">
        <v>617</v>
      </c>
      <c r="K158" s="95" t="s">
        <v>823</v>
      </c>
      <c r="L158" s="81" t="s">
        <v>987</v>
      </c>
      <c r="M158" s="81" t="s">
        <v>619</v>
      </c>
      <c r="N158" s="95" t="s">
        <v>649</v>
      </c>
      <c r="O158" s="64">
        <f>TRUNC(VLOOKUP(N158,PARAM!$A$11:$E$26,5,FALSE),1)</f>
        <v>1</v>
      </c>
      <c r="P158" s="64">
        <f t="shared" ref="P158:P162" si="69">I158*O158</f>
        <v>4</v>
      </c>
      <c r="Q158" s="75">
        <f>TRUNC(P158*PARAM!$B$1,2)</f>
        <v>587.32000000000005</v>
      </c>
      <c r="R158" s="69">
        <f>PARAM!$B$6</f>
        <v>0.6</v>
      </c>
      <c r="S158" s="83">
        <f t="shared" ref="S158" si="70">P158*R158</f>
        <v>2.4</v>
      </c>
      <c r="T158" s="75">
        <f>TRUNC(S158*PARAM!$B$1,2)</f>
        <v>352.39</v>
      </c>
      <c r="U158" s="83">
        <f>PARAM!$B$7</f>
        <v>0.3</v>
      </c>
      <c r="V158" s="69">
        <f t="shared" ref="V158" si="71">P158*U158</f>
        <v>1.2</v>
      </c>
      <c r="W158" s="75">
        <f>TRUNC(V158*PARAM!$B$1,2)</f>
        <v>176.19</v>
      </c>
      <c r="X158" s="8" t="s">
        <v>622</v>
      </c>
    </row>
    <row r="159" spans="1:24" ht="47.45" customHeight="1" x14ac:dyDescent="0.25">
      <c r="A159" s="80"/>
      <c r="B159" s="80"/>
      <c r="C159" s="80"/>
      <c r="D159" s="78"/>
      <c r="E159" s="78"/>
      <c r="F159" s="78"/>
      <c r="G159" s="54" t="s">
        <v>941</v>
      </c>
      <c r="H159" s="45">
        <v>1</v>
      </c>
      <c r="I159" s="82"/>
      <c r="J159" s="82"/>
      <c r="K159" s="88"/>
      <c r="L159" s="82"/>
      <c r="M159" s="82"/>
      <c r="N159" s="88"/>
      <c r="O159" s="65"/>
      <c r="P159" s="65"/>
      <c r="Q159" s="76"/>
      <c r="R159" s="70"/>
      <c r="S159" s="84"/>
      <c r="T159" s="76"/>
      <c r="U159" s="84"/>
      <c r="V159" s="70"/>
      <c r="W159" s="76"/>
      <c r="X159" s="8"/>
    </row>
    <row r="160" spans="1:24" ht="47.45" customHeight="1" x14ac:dyDescent="0.25">
      <c r="A160" s="79" t="s">
        <v>818</v>
      </c>
      <c r="B160" s="79" t="s">
        <v>779</v>
      </c>
      <c r="C160" s="79" t="s">
        <v>77</v>
      </c>
      <c r="D160" s="77" t="s">
        <v>780</v>
      </c>
      <c r="E160" s="144" t="s">
        <v>988</v>
      </c>
      <c r="F160" s="77" t="s">
        <v>820</v>
      </c>
      <c r="G160" s="54" t="s">
        <v>898</v>
      </c>
      <c r="H160" s="45">
        <v>3</v>
      </c>
      <c r="I160" s="81">
        <f t="shared" si="68"/>
        <v>4</v>
      </c>
      <c r="J160" s="81" t="s">
        <v>617</v>
      </c>
      <c r="K160" s="95" t="s">
        <v>824</v>
      </c>
      <c r="L160" s="81" t="s">
        <v>987</v>
      </c>
      <c r="M160" s="81" t="s">
        <v>619</v>
      </c>
      <c r="N160" s="95" t="s">
        <v>642</v>
      </c>
      <c r="O160" s="64">
        <f>TRUNC(VLOOKUP(N160,PARAM!$A$11:$E$26,5,FALSE),1)</f>
        <v>1.2</v>
      </c>
      <c r="P160" s="64">
        <f t="shared" si="69"/>
        <v>4.8</v>
      </c>
      <c r="Q160" s="75">
        <f>TRUNC(P160*PARAM!$B$1,2)</f>
        <v>704.78</v>
      </c>
      <c r="R160" s="69">
        <f>PARAM!$B$6</f>
        <v>0.6</v>
      </c>
      <c r="S160" s="83">
        <f t="shared" ref="S160" si="72">P160*R160</f>
        <v>2.88</v>
      </c>
      <c r="T160" s="75">
        <f>TRUNC(S160*PARAM!$B$1,2)</f>
        <v>422.87</v>
      </c>
      <c r="U160" s="83">
        <f>PARAM!$B$7</f>
        <v>0.3</v>
      </c>
      <c r="V160" s="69">
        <f t="shared" ref="V160" si="73">P160*U160</f>
        <v>1.44</v>
      </c>
      <c r="W160" s="75">
        <f>TRUNC(V160*PARAM!$B$1,2)</f>
        <v>211.43</v>
      </c>
      <c r="X160" s="8" t="s">
        <v>622</v>
      </c>
    </row>
    <row r="161" spans="1:24" ht="47.45" customHeight="1" x14ac:dyDescent="0.25">
      <c r="A161" s="80"/>
      <c r="B161" s="80"/>
      <c r="C161" s="80"/>
      <c r="D161" s="78"/>
      <c r="E161" s="145"/>
      <c r="F161" s="78"/>
      <c r="G161" s="54" t="s">
        <v>941</v>
      </c>
      <c r="H161" s="45">
        <v>1</v>
      </c>
      <c r="I161" s="82"/>
      <c r="J161" s="82"/>
      <c r="K161" s="88"/>
      <c r="L161" s="82"/>
      <c r="M161" s="82"/>
      <c r="N161" s="88"/>
      <c r="O161" s="65"/>
      <c r="P161" s="65"/>
      <c r="Q161" s="76"/>
      <c r="R161" s="70"/>
      <c r="S161" s="84"/>
      <c r="T161" s="76"/>
      <c r="U161" s="84"/>
      <c r="V161" s="70"/>
      <c r="W161" s="76"/>
      <c r="X161" s="8"/>
    </row>
    <row r="162" spans="1:24" s="29" customFormat="1" ht="47.45" customHeight="1" x14ac:dyDescent="0.25">
      <c r="A162" s="79" t="s">
        <v>819</v>
      </c>
      <c r="B162" s="79" t="s">
        <v>779</v>
      </c>
      <c r="C162" s="79" t="s">
        <v>77</v>
      </c>
      <c r="D162" s="77" t="s">
        <v>827</v>
      </c>
      <c r="E162" s="100" t="s">
        <v>1027</v>
      </c>
      <c r="F162" s="77" t="s">
        <v>917</v>
      </c>
      <c r="G162" s="54" t="s">
        <v>879</v>
      </c>
      <c r="H162" s="45">
        <v>3</v>
      </c>
      <c r="I162" s="81">
        <f t="shared" si="68"/>
        <v>6</v>
      </c>
      <c r="J162" s="81" t="s">
        <v>617</v>
      </c>
      <c r="K162" s="95" t="s">
        <v>825</v>
      </c>
      <c r="L162" s="81" t="s">
        <v>630</v>
      </c>
      <c r="M162" s="81" t="s">
        <v>619</v>
      </c>
      <c r="N162" s="95" t="s">
        <v>649</v>
      </c>
      <c r="O162" s="64">
        <f>TRUNC(VLOOKUP(N162,PARAM!$A$11:$E$26,5,FALSE),1)</f>
        <v>1</v>
      </c>
      <c r="P162" s="64">
        <f t="shared" si="69"/>
        <v>6</v>
      </c>
      <c r="Q162" s="75">
        <f>TRUNC(P162*PARAM!$B$1,2)</f>
        <v>880.98</v>
      </c>
      <c r="R162" s="69">
        <f>PARAM!$B$6</f>
        <v>0.6</v>
      </c>
      <c r="S162" s="83">
        <f t="shared" ref="S162" si="74">P162*R162</f>
        <v>3.5999999999999996</v>
      </c>
      <c r="T162" s="75">
        <f>TRUNC(S162*PARAM!$B$1,2)</f>
        <v>528.58000000000004</v>
      </c>
      <c r="U162" s="83">
        <f>PARAM!$B$7</f>
        <v>0.3</v>
      </c>
      <c r="V162" s="69">
        <f t="shared" ref="V162" si="75">P162*U162</f>
        <v>1.7999999999999998</v>
      </c>
      <c r="W162" s="75">
        <f>TRUNC(V162*PARAM!$B$1,2)</f>
        <v>264.29000000000002</v>
      </c>
      <c r="X162" s="8" t="s">
        <v>622</v>
      </c>
    </row>
    <row r="163" spans="1:24" s="29" customFormat="1" ht="47.45" customHeight="1" x14ac:dyDescent="0.25">
      <c r="A163" s="80"/>
      <c r="B163" s="80"/>
      <c r="C163" s="80"/>
      <c r="D163" s="78"/>
      <c r="E163" s="78"/>
      <c r="F163" s="78"/>
      <c r="G163" s="54" t="s">
        <v>871</v>
      </c>
      <c r="H163" s="45">
        <v>3</v>
      </c>
      <c r="I163" s="82"/>
      <c r="J163" s="82"/>
      <c r="K163" s="88"/>
      <c r="L163" s="82"/>
      <c r="M163" s="82"/>
      <c r="N163" s="88"/>
      <c r="O163" s="65"/>
      <c r="P163" s="65"/>
      <c r="Q163" s="76"/>
      <c r="R163" s="70"/>
      <c r="S163" s="84"/>
      <c r="T163" s="76"/>
      <c r="U163" s="84"/>
      <c r="V163" s="70"/>
      <c r="W163" s="76"/>
      <c r="X163" s="8"/>
    </row>
    <row r="164" spans="1:24" s="29" customFormat="1" ht="36.6" customHeight="1" x14ac:dyDescent="0.25">
      <c r="A164" s="79" t="s">
        <v>829</v>
      </c>
      <c r="B164" s="79" t="s">
        <v>779</v>
      </c>
      <c r="C164" s="79" t="s">
        <v>77</v>
      </c>
      <c r="D164" s="77" t="s">
        <v>826</v>
      </c>
      <c r="E164" s="77" t="s">
        <v>990</v>
      </c>
      <c r="F164" s="77" t="s">
        <v>828</v>
      </c>
      <c r="G164" s="54" t="s">
        <v>961</v>
      </c>
      <c r="H164" s="45">
        <v>2</v>
      </c>
      <c r="I164" s="81">
        <f>SUM(H164:H166)</f>
        <v>6</v>
      </c>
      <c r="J164" s="81" t="s">
        <v>617</v>
      </c>
      <c r="K164" s="95" t="s">
        <v>637</v>
      </c>
      <c r="L164" s="95" t="s">
        <v>638</v>
      </c>
      <c r="M164" s="86" t="s">
        <v>619</v>
      </c>
      <c r="N164" s="95" t="s">
        <v>649</v>
      </c>
      <c r="O164" s="138">
        <f>TRUNC(VLOOKUP(N164,PARAM!$A$11:$E$26,5,FALSE),1)</f>
        <v>1</v>
      </c>
      <c r="P164" s="138">
        <f>I164*O164</f>
        <v>6</v>
      </c>
      <c r="Q164" s="141">
        <f>TRUNC(P164*PARAM!$B$1,2)</f>
        <v>880.98</v>
      </c>
      <c r="R164" s="89">
        <f>PARAM!$B$6</f>
        <v>0.6</v>
      </c>
      <c r="S164" s="83">
        <f t="shared" ref="S164" si="76">P164*R164</f>
        <v>3.5999999999999996</v>
      </c>
      <c r="T164" s="69">
        <f>TRUNC(S164*PARAM!$B$1,2)</f>
        <v>528.58000000000004</v>
      </c>
      <c r="U164" s="83">
        <f>PARAM!$B$7</f>
        <v>0.3</v>
      </c>
      <c r="V164" s="69">
        <f t="shared" ref="V164" si="77">P164*U164</f>
        <v>1.7999999999999998</v>
      </c>
      <c r="W164" s="83">
        <f>TRUNC(V164*PARAM!$B$1,2)</f>
        <v>264.29000000000002</v>
      </c>
      <c r="X164" s="8" t="s">
        <v>622</v>
      </c>
    </row>
    <row r="165" spans="1:24" s="29" customFormat="1" ht="36.6" customHeight="1" x14ac:dyDescent="0.25">
      <c r="A165" s="85"/>
      <c r="B165" s="85"/>
      <c r="C165" s="85"/>
      <c r="D165" s="96"/>
      <c r="E165" s="96"/>
      <c r="F165" s="96"/>
      <c r="G165" s="54" t="s">
        <v>968</v>
      </c>
      <c r="H165" s="45">
        <v>3</v>
      </c>
      <c r="I165" s="94"/>
      <c r="J165" s="94"/>
      <c r="K165" s="87"/>
      <c r="L165" s="87"/>
      <c r="M165" s="87"/>
      <c r="N165" s="87"/>
      <c r="O165" s="139"/>
      <c r="P165" s="139"/>
      <c r="Q165" s="142"/>
      <c r="R165" s="90"/>
      <c r="S165" s="92"/>
      <c r="T165" s="93"/>
      <c r="U165" s="92"/>
      <c r="V165" s="93"/>
      <c r="W165" s="92"/>
      <c r="X165" s="8"/>
    </row>
    <row r="166" spans="1:24" s="29" customFormat="1" ht="36.6" customHeight="1" x14ac:dyDescent="0.25">
      <c r="A166" s="80"/>
      <c r="B166" s="80"/>
      <c r="C166" s="80"/>
      <c r="D166" s="78"/>
      <c r="E166" s="78"/>
      <c r="F166" s="78"/>
      <c r="G166" s="54" t="s">
        <v>969</v>
      </c>
      <c r="H166" s="45">
        <v>1</v>
      </c>
      <c r="I166" s="82"/>
      <c r="J166" s="82"/>
      <c r="K166" s="88"/>
      <c r="L166" s="88"/>
      <c r="M166" s="88"/>
      <c r="N166" s="88"/>
      <c r="O166" s="140"/>
      <c r="P166" s="140"/>
      <c r="Q166" s="143"/>
      <c r="R166" s="91"/>
      <c r="S166" s="84"/>
      <c r="T166" s="70"/>
      <c r="U166" s="84"/>
      <c r="V166" s="70"/>
      <c r="W166" s="84"/>
      <c r="X166" s="8"/>
    </row>
    <row r="167" spans="1:24" s="29" customFormat="1" ht="48" customHeight="1" x14ac:dyDescent="0.25">
      <c r="A167" s="79" t="s">
        <v>830</v>
      </c>
      <c r="B167" s="79" t="s">
        <v>779</v>
      </c>
      <c r="C167" s="79" t="s">
        <v>781</v>
      </c>
      <c r="D167" s="77" t="s">
        <v>512</v>
      </c>
      <c r="E167" s="77" t="s">
        <v>1028</v>
      </c>
      <c r="F167" s="77" t="s">
        <v>918</v>
      </c>
      <c r="G167" s="54" t="s">
        <v>970</v>
      </c>
      <c r="H167" s="45">
        <v>14</v>
      </c>
      <c r="I167" s="81">
        <f t="shared" si="68"/>
        <v>16</v>
      </c>
      <c r="J167" s="81" t="s">
        <v>617</v>
      </c>
      <c r="K167" s="95" t="s">
        <v>985</v>
      </c>
      <c r="L167" s="81" t="s">
        <v>987</v>
      </c>
      <c r="M167" s="81" t="s">
        <v>619</v>
      </c>
      <c r="N167" s="95" t="s">
        <v>649</v>
      </c>
      <c r="O167" s="64">
        <f>TRUNC(VLOOKUP(N167,PARAM!$A$11:$E$26,5,FALSE),1)</f>
        <v>1</v>
      </c>
      <c r="P167" s="64">
        <f t="shared" ref="P167:P171" si="78">I167*O167</f>
        <v>16</v>
      </c>
      <c r="Q167" s="75">
        <f>TRUNC(P167*PARAM!$B$1,2)</f>
        <v>2349.2800000000002</v>
      </c>
      <c r="R167" s="69">
        <f>PARAM!$B$6</f>
        <v>0.6</v>
      </c>
      <c r="S167" s="83">
        <f t="shared" ref="S167" si="79">P167*R167</f>
        <v>9.6</v>
      </c>
      <c r="T167" s="75">
        <f>TRUNC(S167*PARAM!$B$1,2)</f>
        <v>1409.56</v>
      </c>
      <c r="U167" s="83">
        <f>PARAM!$B$7</f>
        <v>0.3</v>
      </c>
      <c r="V167" s="69">
        <f t="shared" ref="V167" si="80">P167*U167</f>
        <v>4.8</v>
      </c>
      <c r="W167" s="75">
        <f>TRUNC(V167*PARAM!$B$1,2)</f>
        <v>704.78</v>
      </c>
      <c r="X167" s="8" t="s">
        <v>622</v>
      </c>
    </row>
    <row r="168" spans="1:24" s="29" customFormat="1" ht="55.9" customHeight="1" x14ac:dyDescent="0.25">
      <c r="A168" s="80"/>
      <c r="B168" s="80"/>
      <c r="C168" s="80"/>
      <c r="D168" s="78"/>
      <c r="E168" s="78"/>
      <c r="F168" s="78"/>
      <c r="G168" s="54" t="s">
        <v>941</v>
      </c>
      <c r="H168" s="45">
        <v>2</v>
      </c>
      <c r="I168" s="82"/>
      <c r="J168" s="82"/>
      <c r="K168" s="88"/>
      <c r="L168" s="82"/>
      <c r="M168" s="82"/>
      <c r="N168" s="88"/>
      <c r="O168" s="65"/>
      <c r="P168" s="65"/>
      <c r="Q168" s="76"/>
      <c r="R168" s="70"/>
      <c r="S168" s="84"/>
      <c r="T168" s="76"/>
      <c r="U168" s="84"/>
      <c r="V168" s="70"/>
      <c r="W168" s="76"/>
      <c r="X168" s="8"/>
    </row>
    <row r="169" spans="1:24" s="29" customFormat="1" ht="48.6" customHeight="1" x14ac:dyDescent="0.25">
      <c r="A169" s="79" t="s">
        <v>831</v>
      </c>
      <c r="B169" s="79" t="s">
        <v>779</v>
      </c>
      <c r="C169" s="79" t="s">
        <v>781</v>
      </c>
      <c r="D169" s="77" t="s">
        <v>834</v>
      </c>
      <c r="E169" s="77" t="s">
        <v>1030</v>
      </c>
      <c r="F169" s="77" t="s">
        <v>919</v>
      </c>
      <c r="G169" s="54" t="s">
        <v>970</v>
      </c>
      <c r="H169" s="45">
        <v>14</v>
      </c>
      <c r="I169" s="81">
        <f t="shared" si="68"/>
        <v>16</v>
      </c>
      <c r="J169" s="81" t="s">
        <v>617</v>
      </c>
      <c r="K169" s="95" t="s">
        <v>986</v>
      </c>
      <c r="L169" s="81" t="s">
        <v>987</v>
      </c>
      <c r="M169" s="81" t="s">
        <v>619</v>
      </c>
      <c r="N169" s="95" t="s">
        <v>649</v>
      </c>
      <c r="O169" s="64">
        <f>TRUNC(VLOOKUP(N169,PARAM!$A$11:$E$26,5,FALSE),1)</f>
        <v>1</v>
      </c>
      <c r="P169" s="64">
        <f t="shared" si="78"/>
        <v>16</v>
      </c>
      <c r="Q169" s="75">
        <f>TRUNC(P169*PARAM!$B$1,2)</f>
        <v>2349.2800000000002</v>
      </c>
      <c r="R169" s="69">
        <f>PARAM!$B$6</f>
        <v>0.6</v>
      </c>
      <c r="S169" s="83">
        <f t="shared" ref="S169" si="81">P169*R169</f>
        <v>9.6</v>
      </c>
      <c r="T169" s="75">
        <f>TRUNC(S169*PARAM!$B$1,2)</f>
        <v>1409.56</v>
      </c>
      <c r="U169" s="83">
        <f>PARAM!$B$7</f>
        <v>0.3</v>
      </c>
      <c r="V169" s="69">
        <f t="shared" ref="V169" si="82">P169*U169</f>
        <v>4.8</v>
      </c>
      <c r="W169" s="75">
        <f>TRUNC(V169*PARAM!$B$1,2)</f>
        <v>704.78</v>
      </c>
      <c r="X169" s="8" t="s">
        <v>622</v>
      </c>
    </row>
    <row r="170" spans="1:24" s="29" customFormat="1" ht="48.6" customHeight="1" x14ac:dyDescent="0.25">
      <c r="A170" s="80"/>
      <c r="B170" s="80"/>
      <c r="C170" s="80"/>
      <c r="D170" s="78"/>
      <c r="E170" s="78"/>
      <c r="F170" s="78"/>
      <c r="G170" s="54" t="s">
        <v>941</v>
      </c>
      <c r="H170" s="45">
        <v>2</v>
      </c>
      <c r="I170" s="82"/>
      <c r="J170" s="82"/>
      <c r="K170" s="88"/>
      <c r="L170" s="82"/>
      <c r="M170" s="82"/>
      <c r="N170" s="88"/>
      <c r="O170" s="65"/>
      <c r="P170" s="65"/>
      <c r="Q170" s="76"/>
      <c r="R170" s="70"/>
      <c r="S170" s="84"/>
      <c r="T170" s="76"/>
      <c r="U170" s="84"/>
      <c r="V170" s="70"/>
      <c r="W170" s="76"/>
      <c r="X170" s="8"/>
    </row>
    <row r="171" spans="1:24" ht="48.6" customHeight="1" x14ac:dyDescent="0.25">
      <c r="A171" s="79" t="s">
        <v>832</v>
      </c>
      <c r="B171" s="79" t="s">
        <v>779</v>
      </c>
      <c r="C171" s="79" t="s">
        <v>781</v>
      </c>
      <c r="D171" s="77" t="s">
        <v>514</v>
      </c>
      <c r="E171" s="77" t="s">
        <v>1029</v>
      </c>
      <c r="F171" s="77" t="s">
        <v>919</v>
      </c>
      <c r="G171" s="54" t="s">
        <v>970</v>
      </c>
      <c r="H171" s="45">
        <v>10</v>
      </c>
      <c r="I171" s="81">
        <f t="shared" si="68"/>
        <v>12</v>
      </c>
      <c r="J171" s="81" t="s">
        <v>617</v>
      </c>
      <c r="K171" s="95" t="s">
        <v>986</v>
      </c>
      <c r="L171" s="81" t="s">
        <v>987</v>
      </c>
      <c r="M171" s="81" t="s">
        <v>619</v>
      </c>
      <c r="N171" s="95" t="s">
        <v>649</v>
      </c>
      <c r="O171" s="64">
        <f>TRUNC(VLOOKUP(N171,PARAM!$A$11:$E$26,5,FALSE),1)</f>
        <v>1</v>
      </c>
      <c r="P171" s="64">
        <f t="shared" si="78"/>
        <v>12</v>
      </c>
      <c r="Q171" s="75">
        <f>TRUNC(P171*PARAM!$B$1,2)</f>
        <v>1761.96</v>
      </c>
      <c r="R171" s="69">
        <f>PARAM!$B$6</f>
        <v>0.6</v>
      </c>
      <c r="S171" s="83">
        <f t="shared" ref="S171" si="83">P171*R171</f>
        <v>7.1999999999999993</v>
      </c>
      <c r="T171" s="75">
        <f>TRUNC(S171*PARAM!$B$1,2)</f>
        <v>1057.17</v>
      </c>
      <c r="U171" s="83">
        <f>PARAM!$B$7</f>
        <v>0.3</v>
      </c>
      <c r="V171" s="69">
        <f t="shared" ref="V171" si="84">P171*U171</f>
        <v>3.5999999999999996</v>
      </c>
      <c r="W171" s="75">
        <f>TRUNC(V171*PARAM!$B$1,2)</f>
        <v>528.58000000000004</v>
      </c>
      <c r="X171" s="8" t="s">
        <v>622</v>
      </c>
    </row>
    <row r="172" spans="1:24" ht="48.6" customHeight="1" x14ac:dyDescent="0.25">
      <c r="A172" s="80"/>
      <c r="B172" s="80"/>
      <c r="C172" s="80"/>
      <c r="D172" s="78"/>
      <c r="E172" s="78"/>
      <c r="F172" s="78"/>
      <c r="G172" s="54" t="s">
        <v>941</v>
      </c>
      <c r="H172" s="45">
        <v>2</v>
      </c>
      <c r="I172" s="82"/>
      <c r="J172" s="82"/>
      <c r="K172" s="88"/>
      <c r="L172" s="82"/>
      <c r="M172" s="82"/>
      <c r="N172" s="88"/>
      <c r="O172" s="65"/>
      <c r="P172" s="65"/>
      <c r="Q172" s="76"/>
      <c r="R172" s="70"/>
      <c r="S172" s="84"/>
      <c r="T172" s="76"/>
      <c r="U172" s="84"/>
      <c r="V172" s="70"/>
      <c r="W172" s="76"/>
    </row>
  </sheetData>
  <autoFilter ref="A1:X172" xr:uid="{C4BCAC67-AC7D-4092-8506-2C774E9E43B4}"/>
  <dataConsolidate/>
  <mergeCells count="1407">
    <mergeCell ref="A141:A142"/>
    <mergeCell ref="A143:A144"/>
    <mergeCell ref="A145:A146"/>
    <mergeCell ref="A147:A148"/>
    <mergeCell ref="A149:A150"/>
    <mergeCell ref="A151:A152"/>
    <mergeCell ref="F127:F128"/>
    <mergeCell ref="J127:J128"/>
    <mergeCell ref="L127:L128"/>
    <mergeCell ref="M127:M128"/>
    <mergeCell ref="F129:F130"/>
    <mergeCell ref="L129:L130"/>
    <mergeCell ref="M129:M130"/>
    <mergeCell ref="J129:J130"/>
    <mergeCell ref="J131:J132"/>
    <mergeCell ref="J133:J134"/>
    <mergeCell ref="J135:J136"/>
    <mergeCell ref="J137:J138"/>
    <mergeCell ref="J139:J140"/>
    <mergeCell ref="J141:J142"/>
    <mergeCell ref="J143:J144"/>
    <mergeCell ref="J145:J146"/>
    <mergeCell ref="J147:J148"/>
    <mergeCell ref="J149:J150"/>
    <mergeCell ref="J151:J152"/>
    <mergeCell ref="L151:L152"/>
    <mergeCell ref="M151:M152"/>
    <mergeCell ref="L131:L132"/>
    <mergeCell ref="M131:M132"/>
    <mergeCell ref="L133:L134"/>
    <mergeCell ref="M133:M134"/>
    <mergeCell ref="L135:L136"/>
    <mergeCell ref="A131:A132"/>
    <mergeCell ref="A133:A134"/>
    <mergeCell ref="A135:A136"/>
    <mergeCell ref="A137:A138"/>
    <mergeCell ref="A139:A140"/>
    <mergeCell ref="M135:M136"/>
    <mergeCell ref="L137:L138"/>
    <mergeCell ref="M137:M138"/>
    <mergeCell ref="L139:L140"/>
    <mergeCell ref="M139:M140"/>
    <mergeCell ref="M120:M121"/>
    <mergeCell ref="I137:I138"/>
    <mergeCell ref="I139:I140"/>
    <mergeCell ref="B133:B134"/>
    <mergeCell ref="C133:C134"/>
    <mergeCell ref="D133:D134"/>
    <mergeCell ref="E133:E134"/>
    <mergeCell ref="B135:B136"/>
    <mergeCell ref="C135:C136"/>
    <mergeCell ref="D135:D136"/>
    <mergeCell ref="E135:E136"/>
    <mergeCell ref="B129:B130"/>
    <mergeCell ref="C129:C130"/>
    <mergeCell ref="D129:D130"/>
    <mergeCell ref="E129:E130"/>
    <mergeCell ref="B131:B132"/>
    <mergeCell ref="C131:C132"/>
    <mergeCell ref="E131:E132"/>
    <mergeCell ref="B127:B128"/>
    <mergeCell ref="C127:C128"/>
    <mergeCell ref="I131:I132"/>
    <mergeCell ref="A120:A121"/>
    <mergeCell ref="S118:S119"/>
    <mergeCell ref="T118:T119"/>
    <mergeCell ref="U118:U119"/>
    <mergeCell ref="R120:R121"/>
    <mergeCell ref="S120:S121"/>
    <mergeCell ref="T120:T121"/>
    <mergeCell ref="U120:U121"/>
    <mergeCell ref="V120:V121"/>
    <mergeCell ref="W120:W121"/>
    <mergeCell ref="D116:D117"/>
    <mergeCell ref="P118:P119"/>
    <mergeCell ref="E116:E117"/>
    <mergeCell ref="B118:B119"/>
    <mergeCell ref="C118:C119"/>
    <mergeCell ref="A127:A128"/>
    <mergeCell ref="A129:A130"/>
    <mergeCell ref="P122:P126"/>
    <mergeCell ref="Q122:Q126"/>
    <mergeCell ref="B122:B126"/>
    <mergeCell ref="C122:C126"/>
    <mergeCell ref="D122:D126"/>
    <mergeCell ref="E122:E126"/>
    <mergeCell ref="I122:I126"/>
    <mergeCell ref="D127:D128"/>
    <mergeCell ref="E127:E128"/>
    <mergeCell ref="Q127:Q128"/>
    <mergeCell ref="K122:K126"/>
    <mergeCell ref="N122:N126"/>
    <mergeCell ref="I127:I128"/>
    <mergeCell ref="I129:I130"/>
    <mergeCell ref="K127:K128"/>
    <mergeCell ref="W45:W47"/>
    <mergeCell ref="F48:F50"/>
    <mergeCell ref="L48:L50"/>
    <mergeCell ref="A48:A50"/>
    <mergeCell ref="R48:R50"/>
    <mergeCell ref="S48:S50"/>
    <mergeCell ref="T48:T50"/>
    <mergeCell ref="U48:U50"/>
    <mergeCell ref="V48:V50"/>
    <mergeCell ref="W48:W50"/>
    <mergeCell ref="Q45:Q47"/>
    <mergeCell ref="C48:C50"/>
    <mergeCell ref="D48:D50"/>
    <mergeCell ref="E48:E50"/>
    <mergeCell ref="I48:I50"/>
    <mergeCell ref="N116:N117"/>
    <mergeCell ref="A122:A126"/>
    <mergeCell ref="F122:F126"/>
    <mergeCell ref="J122:J126"/>
    <mergeCell ref="L122:L126"/>
    <mergeCell ref="M122:M126"/>
    <mergeCell ref="R122:R126"/>
    <mergeCell ref="S122:S126"/>
    <mergeCell ref="T122:T126"/>
    <mergeCell ref="U122:U126"/>
    <mergeCell ref="V122:V126"/>
    <mergeCell ref="W122:W126"/>
    <mergeCell ref="S116:S117"/>
    <mergeCell ref="T116:T117"/>
    <mergeCell ref="U116:U117"/>
    <mergeCell ref="V116:V117"/>
    <mergeCell ref="W116:W117"/>
    <mergeCell ref="A37:A39"/>
    <mergeCell ref="B37:B39"/>
    <mergeCell ref="C37:C39"/>
    <mergeCell ref="D37:D39"/>
    <mergeCell ref="E37:E39"/>
    <mergeCell ref="F37:F39"/>
    <mergeCell ref="I37:I39"/>
    <mergeCell ref="K37:K39"/>
    <mergeCell ref="L37:L39"/>
    <mergeCell ref="N37:N39"/>
    <mergeCell ref="P37:P39"/>
    <mergeCell ref="Q37:Q39"/>
    <mergeCell ref="A45:A47"/>
    <mergeCell ref="F45:F47"/>
    <mergeCell ref="L45:L47"/>
    <mergeCell ref="R45:R47"/>
    <mergeCell ref="S45:S47"/>
    <mergeCell ref="K7:K9"/>
    <mergeCell ref="B2:B6"/>
    <mergeCell ref="C2:C6"/>
    <mergeCell ref="D2:D6"/>
    <mergeCell ref="E2:E6"/>
    <mergeCell ref="K2:K6"/>
    <mergeCell ref="N2:N6"/>
    <mergeCell ref="I2:I6"/>
    <mergeCell ref="N12:N13"/>
    <mergeCell ref="P7:P9"/>
    <mergeCell ref="P12:P13"/>
    <mergeCell ref="N10:N11"/>
    <mergeCell ref="E12:E13"/>
    <mergeCell ref="U10:U11"/>
    <mergeCell ref="A40:A42"/>
    <mergeCell ref="B40:B42"/>
    <mergeCell ref="C40:C42"/>
    <mergeCell ref="D40:D42"/>
    <mergeCell ref="E40:E42"/>
    <mergeCell ref="F40:F42"/>
    <mergeCell ref="I40:I42"/>
    <mergeCell ref="K40:K42"/>
    <mergeCell ref="L40:L42"/>
    <mergeCell ref="N40:N42"/>
    <mergeCell ref="P40:P42"/>
    <mergeCell ref="Q40:Q42"/>
    <mergeCell ref="R37:R39"/>
    <mergeCell ref="S37:S39"/>
    <mergeCell ref="T37:T39"/>
    <mergeCell ref="U37:U39"/>
    <mergeCell ref="P26:P28"/>
    <mergeCell ref="Q26:Q28"/>
    <mergeCell ref="W10:W11"/>
    <mergeCell ref="Q12:Q13"/>
    <mergeCell ref="B21:B25"/>
    <mergeCell ref="C21:C25"/>
    <mergeCell ref="D21:D25"/>
    <mergeCell ref="I21:I25"/>
    <mergeCell ref="K21:K25"/>
    <mergeCell ref="E21:E25"/>
    <mergeCell ref="N19:N20"/>
    <mergeCell ref="P19:P20"/>
    <mergeCell ref="Q19:Q20"/>
    <mergeCell ref="N21:N25"/>
    <mergeCell ref="P21:P25"/>
    <mergeCell ref="Q21:Q25"/>
    <mergeCell ref="B19:B20"/>
    <mergeCell ref="C19:C20"/>
    <mergeCell ref="D12:D13"/>
    <mergeCell ref="C12:C13"/>
    <mergeCell ref="I12:I13"/>
    <mergeCell ref="K12:K13"/>
    <mergeCell ref="C10:C11"/>
    <mergeCell ref="D10:D11"/>
    <mergeCell ref="J10:J11"/>
    <mergeCell ref="M10:M11"/>
    <mergeCell ref="K15:K17"/>
    <mergeCell ref="N15:N17"/>
    <mergeCell ref="P15:P17"/>
    <mergeCell ref="Q15:Q17"/>
    <mergeCell ref="I45:I47"/>
    <mergeCell ref="K45:K47"/>
    <mergeCell ref="N45:N47"/>
    <mergeCell ref="B31:B32"/>
    <mergeCell ref="C31:C32"/>
    <mergeCell ref="D31:D32"/>
    <mergeCell ref="E31:E32"/>
    <mergeCell ref="I31:I32"/>
    <mergeCell ref="K31:K32"/>
    <mergeCell ref="K33:K36"/>
    <mergeCell ref="N33:N36"/>
    <mergeCell ref="P33:P36"/>
    <mergeCell ref="Q33:Q36"/>
    <mergeCell ref="B33:B36"/>
    <mergeCell ref="C33:C36"/>
    <mergeCell ref="D33:D36"/>
    <mergeCell ref="V10:V11"/>
    <mergeCell ref="V37:V39"/>
    <mergeCell ref="T45:T47"/>
    <mergeCell ref="U45:U47"/>
    <mergeCell ref="V45:V47"/>
    <mergeCell ref="O26:O28"/>
    <mergeCell ref="K51:K54"/>
    <mergeCell ref="N51:N54"/>
    <mergeCell ref="K48:K50"/>
    <mergeCell ref="N48:N50"/>
    <mergeCell ref="P48:P50"/>
    <mergeCell ref="Q48:Q50"/>
    <mergeCell ref="Q51:Q54"/>
    <mergeCell ref="P51:P54"/>
    <mergeCell ref="K43:K44"/>
    <mergeCell ref="L43:L44"/>
    <mergeCell ref="P45:P47"/>
    <mergeCell ref="B29:B30"/>
    <mergeCell ref="C29:C30"/>
    <mergeCell ref="D29:D30"/>
    <mergeCell ref="E29:E30"/>
    <mergeCell ref="I29:I30"/>
    <mergeCell ref="K29:K30"/>
    <mergeCell ref="O29:O30"/>
    <mergeCell ref="O31:O32"/>
    <mergeCell ref="O40:O42"/>
    <mergeCell ref="O43:O44"/>
    <mergeCell ref="O45:O47"/>
    <mergeCell ref="O48:O50"/>
    <mergeCell ref="O51:O54"/>
    <mergeCell ref="N31:N32"/>
    <mergeCell ref="P31:P32"/>
    <mergeCell ref="Q31:Q32"/>
    <mergeCell ref="B45:B47"/>
    <mergeCell ref="C45:C47"/>
    <mergeCell ref="D45:D47"/>
    <mergeCell ref="E45:E47"/>
    <mergeCell ref="N61:N64"/>
    <mergeCell ref="P61:P64"/>
    <mergeCell ref="Q61:Q64"/>
    <mergeCell ref="B61:B64"/>
    <mergeCell ref="C61:C64"/>
    <mergeCell ref="D61:D64"/>
    <mergeCell ref="E61:E64"/>
    <mergeCell ref="I61:I64"/>
    <mergeCell ref="N58:N60"/>
    <mergeCell ref="P58:P60"/>
    <mergeCell ref="Q58:Q60"/>
    <mergeCell ref="B70:B74"/>
    <mergeCell ref="C70:C74"/>
    <mergeCell ref="D70:D74"/>
    <mergeCell ref="E70:E74"/>
    <mergeCell ref="I70:I74"/>
    <mergeCell ref="P65:P69"/>
    <mergeCell ref="Q65:Q69"/>
    <mergeCell ref="B65:B69"/>
    <mergeCell ref="C65:C69"/>
    <mergeCell ref="D65:D69"/>
    <mergeCell ref="E65:E69"/>
    <mergeCell ref="I65:I69"/>
    <mergeCell ref="K65:K69"/>
    <mergeCell ref="N65:N69"/>
    <mergeCell ref="K61:K64"/>
    <mergeCell ref="B58:B60"/>
    <mergeCell ref="C58:C60"/>
    <mergeCell ref="D58:D60"/>
    <mergeCell ref="E58:E60"/>
    <mergeCell ref="I58:I60"/>
    <mergeCell ref="K58:K60"/>
    <mergeCell ref="N75:N76"/>
    <mergeCell ref="P75:P76"/>
    <mergeCell ref="Q75:Q76"/>
    <mergeCell ref="B75:B76"/>
    <mergeCell ref="C75:C76"/>
    <mergeCell ref="D75:D76"/>
    <mergeCell ref="E75:E76"/>
    <mergeCell ref="K70:K74"/>
    <mergeCell ref="N70:N74"/>
    <mergeCell ref="P70:P74"/>
    <mergeCell ref="Q70:Q74"/>
    <mergeCell ref="V70:V74"/>
    <mergeCell ref="W70:W74"/>
    <mergeCell ref="B77:B78"/>
    <mergeCell ref="B79:B80"/>
    <mergeCell ref="C79:C80"/>
    <mergeCell ref="D79:D80"/>
    <mergeCell ref="E79:E80"/>
    <mergeCell ref="P77:P78"/>
    <mergeCell ref="Q77:Q78"/>
    <mergeCell ref="C77:C78"/>
    <mergeCell ref="D77:D78"/>
    <mergeCell ref="E77:E78"/>
    <mergeCell ref="K77:K78"/>
    <mergeCell ref="I77:I78"/>
    <mergeCell ref="N77:N78"/>
    <mergeCell ref="I75:I76"/>
    <mergeCell ref="K75:K76"/>
    <mergeCell ref="B81:B82"/>
    <mergeCell ref="C81:C82"/>
    <mergeCell ref="D81:D82"/>
    <mergeCell ref="E81:E82"/>
    <mergeCell ref="I81:I82"/>
    <mergeCell ref="K81:K82"/>
    <mergeCell ref="I79:I80"/>
    <mergeCell ref="K79:K80"/>
    <mergeCell ref="N79:N80"/>
    <mergeCell ref="P79:P80"/>
    <mergeCell ref="Q79:Q80"/>
    <mergeCell ref="W79:W80"/>
    <mergeCell ref="N83:N84"/>
    <mergeCell ref="P83:P84"/>
    <mergeCell ref="Q83:Q84"/>
    <mergeCell ref="B83:B84"/>
    <mergeCell ref="C83:C84"/>
    <mergeCell ref="D83:D84"/>
    <mergeCell ref="E83:E84"/>
    <mergeCell ref="N81:N82"/>
    <mergeCell ref="P81:P82"/>
    <mergeCell ref="Q81:Q82"/>
    <mergeCell ref="R81:R82"/>
    <mergeCell ref="S81:S82"/>
    <mergeCell ref="T81:T82"/>
    <mergeCell ref="U81:U82"/>
    <mergeCell ref="V81:V82"/>
    <mergeCell ref="W81:W82"/>
    <mergeCell ref="L81:L82"/>
    <mergeCell ref="M81:M82"/>
    <mergeCell ref="L83:L84"/>
    <mergeCell ref="M83:M84"/>
    <mergeCell ref="B87:B88"/>
    <mergeCell ref="C87:C88"/>
    <mergeCell ref="D87:D88"/>
    <mergeCell ref="E87:E88"/>
    <mergeCell ref="N85:N86"/>
    <mergeCell ref="P85:P86"/>
    <mergeCell ref="Q85:Q86"/>
    <mergeCell ref="B85:B86"/>
    <mergeCell ref="C85:C86"/>
    <mergeCell ref="D85:D86"/>
    <mergeCell ref="E85:E86"/>
    <mergeCell ref="I85:I86"/>
    <mergeCell ref="K85:K86"/>
    <mergeCell ref="I83:I84"/>
    <mergeCell ref="K83:K84"/>
    <mergeCell ref="B89:B90"/>
    <mergeCell ref="C89:C90"/>
    <mergeCell ref="D89:D90"/>
    <mergeCell ref="E89:E90"/>
    <mergeCell ref="I89:I90"/>
    <mergeCell ref="K89:K90"/>
    <mergeCell ref="N89:N90"/>
    <mergeCell ref="I87:I88"/>
    <mergeCell ref="K87:K88"/>
    <mergeCell ref="N87:N88"/>
    <mergeCell ref="P87:P88"/>
    <mergeCell ref="Q87:Q88"/>
    <mergeCell ref="M85:M86"/>
    <mergeCell ref="L87:L88"/>
    <mergeCell ref="M87:M88"/>
    <mergeCell ref="N91:N92"/>
    <mergeCell ref="P91:P92"/>
    <mergeCell ref="Q91:Q92"/>
    <mergeCell ref="B91:B92"/>
    <mergeCell ref="C91:C92"/>
    <mergeCell ref="D91:D92"/>
    <mergeCell ref="E91:E92"/>
    <mergeCell ref="I91:I92"/>
    <mergeCell ref="P89:P90"/>
    <mergeCell ref="Q89:Q90"/>
    <mergeCell ref="F89:F90"/>
    <mergeCell ref="F91:F92"/>
    <mergeCell ref="R91:R92"/>
    <mergeCell ref="S91:S92"/>
    <mergeCell ref="T91:T92"/>
    <mergeCell ref="U91:U92"/>
    <mergeCell ref="V91:V92"/>
    <mergeCell ref="L89:L90"/>
    <mergeCell ref="M89:M90"/>
    <mergeCell ref="W91:W92"/>
    <mergeCell ref="B95:B96"/>
    <mergeCell ref="C95:C96"/>
    <mergeCell ref="D95:D96"/>
    <mergeCell ref="E95:E96"/>
    <mergeCell ref="I95:I96"/>
    <mergeCell ref="P93:P94"/>
    <mergeCell ref="Q93:Q94"/>
    <mergeCell ref="B93:B94"/>
    <mergeCell ref="C93:C94"/>
    <mergeCell ref="D93:D94"/>
    <mergeCell ref="E93:E94"/>
    <mergeCell ref="I93:I94"/>
    <mergeCell ref="K93:K94"/>
    <mergeCell ref="N93:N94"/>
    <mergeCell ref="K91:K92"/>
    <mergeCell ref="B97:B98"/>
    <mergeCell ref="C97:C98"/>
    <mergeCell ref="D97:D98"/>
    <mergeCell ref="E97:E98"/>
    <mergeCell ref="I97:I98"/>
    <mergeCell ref="K97:K98"/>
    <mergeCell ref="N97:N98"/>
    <mergeCell ref="K95:K96"/>
    <mergeCell ref="N95:N96"/>
    <mergeCell ref="P95:P96"/>
    <mergeCell ref="Q95:Q96"/>
    <mergeCell ref="L91:L92"/>
    <mergeCell ref="M91:M92"/>
    <mergeCell ref="L93:L94"/>
    <mergeCell ref="M93:M94"/>
    <mergeCell ref="L95:L96"/>
    <mergeCell ref="M103:M104"/>
    <mergeCell ref="S107:S108"/>
    <mergeCell ref="B101:B102"/>
    <mergeCell ref="C101:C102"/>
    <mergeCell ref="B103:B104"/>
    <mergeCell ref="C103:C104"/>
    <mergeCell ref="B105:B106"/>
    <mergeCell ref="C105:C106"/>
    <mergeCell ref="B99:B100"/>
    <mergeCell ref="C99:C100"/>
    <mergeCell ref="D99:D100"/>
    <mergeCell ref="I99:I100"/>
    <mergeCell ref="K99:K100"/>
    <mergeCell ref="P99:P100"/>
    <mergeCell ref="P97:P98"/>
    <mergeCell ref="Q97:Q98"/>
    <mergeCell ref="K103:K104"/>
    <mergeCell ref="K105:K106"/>
    <mergeCell ref="N99:N100"/>
    <mergeCell ref="D101:D102"/>
    <mergeCell ref="D103:D104"/>
    <mergeCell ref="D105:D106"/>
    <mergeCell ref="E99:E100"/>
    <mergeCell ref="E101:E102"/>
    <mergeCell ref="E103:E104"/>
    <mergeCell ref="E105:E106"/>
    <mergeCell ref="O103:O104"/>
    <mergeCell ref="T107:T108"/>
    <mergeCell ref="U107:U108"/>
    <mergeCell ref="V107:V108"/>
    <mergeCell ref="W107:W108"/>
    <mergeCell ref="N107:N108"/>
    <mergeCell ref="P107:P108"/>
    <mergeCell ref="Q107:Q108"/>
    <mergeCell ref="B107:B108"/>
    <mergeCell ref="C107:C108"/>
    <mergeCell ref="N105:N106"/>
    <mergeCell ref="P105:P106"/>
    <mergeCell ref="Q105:Q106"/>
    <mergeCell ref="L105:L106"/>
    <mergeCell ref="M105:M106"/>
    <mergeCell ref="L107:L108"/>
    <mergeCell ref="M107:M108"/>
    <mergeCell ref="R105:R106"/>
    <mergeCell ref="S105:S106"/>
    <mergeCell ref="T105:T106"/>
    <mergeCell ref="U105:U106"/>
    <mergeCell ref="V105:V106"/>
    <mergeCell ref="W105:W106"/>
    <mergeCell ref="R107:R108"/>
    <mergeCell ref="D107:D108"/>
    <mergeCell ref="E107:E108"/>
    <mergeCell ref="K107:K108"/>
    <mergeCell ref="I105:I106"/>
    <mergeCell ref="I107:I108"/>
    <mergeCell ref="O105:O106"/>
    <mergeCell ref="O107:O108"/>
    <mergeCell ref="V112:V113"/>
    <mergeCell ref="W112:W113"/>
    <mergeCell ref="J114:J115"/>
    <mergeCell ref="L114:L115"/>
    <mergeCell ref="M114:M115"/>
    <mergeCell ref="K112:K113"/>
    <mergeCell ref="K114:K115"/>
    <mergeCell ref="N112:N113"/>
    <mergeCell ref="P112:P113"/>
    <mergeCell ref="Q112:Q113"/>
    <mergeCell ref="N114:N115"/>
    <mergeCell ref="P114:P115"/>
    <mergeCell ref="Q114:Q115"/>
    <mergeCell ref="R114:R115"/>
    <mergeCell ref="S114:S115"/>
    <mergeCell ref="T114:T115"/>
    <mergeCell ref="U114:U115"/>
    <mergeCell ref="V114:V115"/>
    <mergeCell ref="W114:W115"/>
    <mergeCell ref="D114:D115"/>
    <mergeCell ref="E112:E113"/>
    <mergeCell ref="E114:E115"/>
    <mergeCell ref="I112:I113"/>
    <mergeCell ref="I114:I115"/>
    <mergeCell ref="M112:M113"/>
    <mergeCell ref="J112:J113"/>
    <mergeCell ref="R112:R113"/>
    <mergeCell ref="B112:B113"/>
    <mergeCell ref="C112:C113"/>
    <mergeCell ref="B114:B115"/>
    <mergeCell ref="C114:C115"/>
    <mergeCell ref="F112:F113"/>
    <mergeCell ref="F114:F115"/>
    <mergeCell ref="F120:F121"/>
    <mergeCell ref="P120:P121"/>
    <mergeCell ref="Q120:Q121"/>
    <mergeCell ref="K120:K121"/>
    <mergeCell ref="Q118:Q119"/>
    <mergeCell ref="D118:D119"/>
    <mergeCell ref="E118:E119"/>
    <mergeCell ref="K118:K119"/>
    <mergeCell ref="I118:I119"/>
    <mergeCell ref="N118:N119"/>
    <mergeCell ref="R118:R119"/>
    <mergeCell ref="B145:B146"/>
    <mergeCell ref="C145:C146"/>
    <mergeCell ref="D145:D146"/>
    <mergeCell ref="E145:E146"/>
    <mergeCell ref="B147:B148"/>
    <mergeCell ref="C147:C148"/>
    <mergeCell ref="D147:D148"/>
    <mergeCell ref="E147:E148"/>
    <mergeCell ref="B141:B142"/>
    <mergeCell ref="C141:C142"/>
    <mergeCell ref="D141:D142"/>
    <mergeCell ref="E141:E142"/>
    <mergeCell ref="B143:B144"/>
    <mergeCell ref="C143:C144"/>
    <mergeCell ref="D143:D144"/>
    <mergeCell ref="E143:E144"/>
    <mergeCell ref="B137:B138"/>
    <mergeCell ref="C137:C138"/>
    <mergeCell ref="D137:D138"/>
    <mergeCell ref="E137:E138"/>
    <mergeCell ref="B139:B140"/>
    <mergeCell ref="C139:C140"/>
    <mergeCell ref="D139:D140"/>
    <mergeCell ref="E139:E140"/>
    <mergeCell ref="C149:C150"/>
    <mergeCell ref="D149:D150"/>
    <mergeCell ref="E149:E150"/>
    <mergeCell ref="K131:K132"/>
    <mergeCell ref="N131:N132"/>
    <mergeCell ref="P131:P132"/>
    <mergeCell ref="Q131:Q132"/>
    <mergeCell ref="R131:R132"/>
    <mergeCell ref="S131:S132"/>
    <mergeCell ref="T131:T132"/>
    <mergeCell ref="U131:U132"/>
    <mergeCell ref="K129:K130"/>
    <mergeCell ref="N129:N130"/>
    <mergeCell ref="P129:P130"/>
    <mergeCell ref="Q129:Q130"/>
    <mergeCell ref="T139:T140"/>
    <mergeCell ref="U139:U140"/>
    <mergeCell ref="F131:F132"/>
    <mergeCell ref="F133:F134"/>
    <mergeCell ref="R133:R134"/>
    <mergeCell ref="S133:S134"/>
    <mergeCell ref="T133:T134"/>
    <mergeCell ref="U133:U134"/>
    <mergeCell ref="R147:R148"/>
    <mergeCell ref="S147:S148"/>
    <mergeCell ref="T147:T148"/>
    <mergeCell ref="U147:U148"/>
    <mergeCell ref="K145:K146"/>
    <mergeCell ref="N145:N146"/>
    <mergeCell ref="P145:P146"/>
    <mergeCell ref="Q145:Q146"/>
    <mergeCell ref="K143:K144"/>
    <mergeCell ref="S127:S128"/>
    <mergeCell ref="T127:T128"/>
    <mergeCell ref="U127:U128"/>
    <mergeCell ref="K141:K142"/>
    <mergeCell ref="N141:N142"/>
    <mergeCell ref="P141:P142"/>
    <mergeCell ref="Q141:Q142"/>
    <mergeCell ref="D131:D132"/>
    <mergeCell ref="W127:W128"/>
    <mergeCell ref="R129:R130"/>
    <mergeCell ref="S129:S130"/>
    <mergeCell ref="T129:T130"/>
    <mergeCell ref="U129:U130"/>
    <mergeCell ref="V129:V130"/>
    <mergeCell ref="W129:W130"/>
    <mergeCell ref="K137:K138"/>
    <mergeCell ref="N137:N138"/>
    <mergeCell ref="P137:P138"/>
    <mergeCell ref="Q137:Q138"/>
    <mergeCell ref="K135:K136"/>
    <mergeCell ref="N135:N136"/>
    <mergeCell ref="P135:P136"/>
    <mergeCell ref="Q135:Q136"/>
    <mergeCell ref="K133:K134"/>
    <mergeCell ref="N133:N134"/>
    <mergeCell ref="P133:P134"/>
    <mergeCell ref="Q133:Q134"/>
    <mergeCell ref="S139:S140"/>
    <mergeCell ref="V139:V140"/>
    <mergeCell ref="N143:N144"/>
    <mergeCell ref="P143:P144"/>
    <mergeCell ref="Q143:Q144"/>
    <mergeCell ref="L143:L144"/>
    <mergeCell ref="M143:M144"/>
    <mergeCell ref="L145:L146"/>
    <mergeCell ref="M145:M146"/>
    <mergeCell ref="V127:V128"/>
    <mergeCell ref="L141:L142"/>
    <mergeCell ref="M147:M148"/>
    <mergeCell ref="B153:B157"/>
    <mergeCell ref="C153:C157"/>
    <mergeCell ref="D153:D157"/>
    <mergeCell ref="E153:E157"/>
    <mergeCell ref="K151:K152"/>
    <mergeCell ref="N151:N152"/>
    <mergeCell ref="P151:P152"/>
    <mergeCell ref="Q151:Q152"/>
    <mergeCell ref="B151:B152"/>
    <mergeCell ref="C151:C152"/>
    <mergeCell ref="D151:D152"/>
    <mergeCell ref="E151:E152"/>
    <mergeCell ref="B149:B150"/>
    <mergeCell ref="I149:I150"/>
    <mergeCell ref="I151:I152"/>
    <mergeCell ref="F147:F148"/>
    <mergeCell ref="V133:V134"/>
    <mergeCell ref="V147:V148"/>
    <mergeCell ref="O153:O157"/>
    <mergeCell ref="N127:N128"/>
    <mergeCell ref="P127:P128"/>
    <mergeCell ref="R127:R128"/>
    <mergeCell ref="B158:B159"/>
    <mergeCell ref="C158:C159"/>
    <mergeCell ref="D158:D159"/>
    <mergeCell ref="E158:E159"/>
    <mergeCell ref="I158:I159"/>
    <mergeCell ref="K158:K159"/>
    <mergeCell ref="I153:I157"/>
    <mergeCell ref="K153:K157"/>
    <mergeCell ref="N153:N157"/>
    <mergeCell ref="P153:P157"/>
    <mergeCell ref="Q153:Q157"/>
    <mergeCell ref="D169:D170"/>
    <mergeCell ref="E169:E170"/>
    <mergeCell ref="B171:B172"/>
    <mergeCell ref="C171:C172"/>
    <mergeCell ref="D171:D172"/>
    <mergeCell ref="E171:E172"/>
    <mergeCell ref="B164:B166"/>
    <mergeCell ref="C164:C166"/>
    <mergeCell ref="D164:D166"/>
    <mergeCell ref="E164:E166"/>
    <mergeCell ref="B167:B168"/>
    <mergeCell ref="C167:C168"/>
    <mergeCell ref="D167:D168"/>
    <mergeCell ref="E167:E168"/>
    <mergeCell ref="B160:B161"/>
    <mergeCell ref="C160:C161"/>
    <mergeCell ref="D160:D161"/>
    <mergeCell ref="E160:E161"/>
    <mergeCell ref="B162:B163"/>
    <mergeCell ref="C162:C163"/>
    <mergeCell ref="D162:D163"/>
    <mergeCell ref="K160:K161"/>
    <mergeCell ref="N160:N161"/>
    <mergeCell ref="P160:P161"/>
    <mergeCell ref="Q160:Q161"/>
    <mergeCell ref="N158:N159"/>
    <mergeCell ref="P158:P159"/>
    <mergeCell ref="Q158:Q159"/>
    <mergeCell ref="I160:I161"/>
    <mergeCell ref="K162:K163"/>
    <mergeCell ref="N162:N163"/>
    <mergeCell ref="P162:P163"/>
    <mergeCell ref="Q162:Q163"/>
    <mergeCell ref="N169:N170"/>
    <mergeCell ref="P169:P170"/>
    <mergeCell ref="Q169:Q170"/>
    <mergeCell ref="K167:K168"/>
    <mergeCell ref="N167:N168"/>
    <mergeCell ref="P167:P168"/>
    <mergeCell ref="Q167:Q168"/>
    <mergeCell ref="K164:K166"/>
    <mergeCell ref="N164:N166"/>
    <mergeCell ref="P164:P166"/>
    <mergeCell ref="Q164:Q166"/>
    <mergeCell ref="O158:O159"/>
    <mergeCell ref="O160:O161"/>
    <mergeCell ref="O162:O163"/>
    <mergeCell ref="O164:O166"/>
    <mergeCell ref="O167:O168"/>
    <mergeCell ref="O169:O170"/>
    <mergeCell ref="K171:K172"/>
    <mergeCell ref="N171:N172"/>
    <mergeCell ref="P171:P172"/>
    <mergeCell ref="Q171:Q172"/>
    <mergeCell ref="K169:K170"/>
    <mergeCell ref="R2:R6"/>
    <mergeCell ref="S2:S6"/>
    <mergeCell ref="T2:T6"/>
    <mergeCell ref="U2:U6"/>
    <mergeCell ref="V2:V6"/>
    <mergeCell ref="W2:W6"/>
    <mergeCell ref="F7:F9"/>
    <mergeCell ref="L7:L9"/>
    <mergeCell ref="R7:R9"/>
    <mergeCell ref="S7:S9"/>
    <mergeCell ref="T7:T9"/>
    <mergeCell ref="U7:U9"/>
    <mergeCell ref="V7:V9"/>
    <mergeCell ref="W7:W9"/>
    <mergeCell ref="U31:U32"/>
    <mergeCell ref="V31:V32"/>
    <mergeCell ref="W31:W32"/>
    <mergeCell ref="R51:R54"/>
    <mergeCell ref="S51:S54"/>
    <mergeCell ref="T51:T54"/>
    <mergeCell ref="U51:U54"/>
    <mergeCell ref="V51:V54"/>
    <mergeCell ref="W51:W54"/>
    <mergeCell ref="R31:R32"/>
    <mergeCell ref="S31:S32"/>
    <mergeCell ref="T31:T32"/>
    <mergeCell ref="L85:L86"/>
    <mergeCell ref="A7:A9"/>
    <mergeCell ref="B10:B11"/>
    <mergeCell ref="A10:A11"/>
    <mergeCell ref="F10:F11"/>
    <mergeCell ref="L10:L11"/>
    <mergeCell ref="P10:P11"/>
    <mergeCell ref="Q10:Q11"/>
    <mergeCell ref="R10:R11"/>
    <mergeCell ref="S10:S11"/>
    <mergeCell ref="T10:T11"/>
    <mergeCell ref="A2:A6"/>
    <mergeCell ref="F2:F6"/>
    <mergeCell ref="E10:E11"/>
    <mergeCell ref="I10:I11"/>
    <mergeCell ref="K10:K11"/>
    <mergeCell ref="C7:C9"/>
    <mergeCell ref="M2:M6"/>
    <mergeCell ref="J7:J9"/>
    <mergeCell ref="B7:B9"/>
    <mergeCell ref="N7:N9"/>
    <mergeCell ref="L2:L6"/>
    <mergeCell ref="J2:J6"/>
    <mergeCell ref="M7:M9"/>
    <mergeCell ref="Q7:Q9"/>
    <mergeCell ref="P2:P6"/>
    <mergeCell ref="Q2:Q6"/>
    <mergeCell ref="O2:O6"/>
    <mergeCell ref="O7:O9"/>
    <mergeCell ref="O10:O11"/>
    <mergeCell ref="D7:D9"/>
    <mergeCell ref="E7:E9"/>
    <mergeCell ref="I7:I9"/>
    <mergeCell ref="A12:A13"/>
    <mergeCell ref="F12:F13"/>
    <mergeCell ref="L12:L13"/>
    <mergeCell ref="R12:R13"/>
    <mergeCell ref="S12:S13"/>
    <mergeCell ref="T12:T13"/>
    <mergeCell ref="U12:U13"/>
    <mergeCell ref="V12:V13"/>
    <mergeCell ref="W12:W13"/>
    <mergeCell ref="A15:A17"/>
    <mergeCell ref="F15:F17"/>
    <mergeCell ref="L15:L17"/>
    <mergeCell ref="R15:R17"/>
    <mergeCell ref="S15:S17"/>
    <mergeCell ref="T15:T17"/>
    <mergeCell ref="U15:U17"/>
    <mergeCell ref="V15:V17"/>
    <mergeCell ref="W15:W17"/>
    <mergeCell ref="B12:B13"/>
    <mergeCell ref="B15:B17"/>
    <mergeCell ref="C15:C17"/>
    <mergeCell ref="D15:D17"/>
    <mergeCell ref="E15:E17"/>
    <mergeCell ref="I15:I17"/>
    <mergeCell ref="M15:M17"/>
    <mergeCell ref="J15:J17"/>
    <mergeCell ref="J12:J13"/>
    <mergeCell ref="M12:M13"/>
    <mergeCell ref="O12:O13"/>
    <mergeCell ref="O15:O17"/>
    <mergeCell ref="A19:A20"/>
    <mergeCell ref="F19:F20"/>
    <mergeCell ref="L19:L20"/>
    <mergeCell ref="A21:A25"/>
    <mergeCell ref="F21:F25"/>
    <mergeCell ref="L21:L25"/>
    <mergeCell ref="R19:R20"/>
    <mergeCell ref="S19:S20"/>
    <mergeCell ref="T19:T20"/>
    <mergeCell ref="U19:U20"/>
    <mergeCell ref="V19:V20"/>
    <mergeCell ref="W19:W20"/>
    <mergeCell ref="R21:R25"/>
    <mergeCell ref="S21:S25"/>
    <mergeCell ref="T21:T25"/>
    <mergeCell ref="U21:U25"/>
    <mergeCell ref="V21:V25"/>
    <mergeCell ref="W21:W25"/>
    <mergeCell ref="D19:D20"/>
    <mergeCell ref="E19:E20"/>
    <mergeCell ref="I19:I20"/>
    <mergeCell ref="K19:K20"/>
    <mergeCell ref="J21:J25"/>
    <mergeCell ref="J19:J20"/>
    <mergeCell ref="M19:M20"/>
    <mergeCell ref="M21:M25"/>
    <mergeCell ref="O19:O20"/>
    <mergeCell ref="O21:O25"/>
    <mergeCell ref="A26:A28"/>
    <mergeCell ref="F26:F28"/>
    <mergeCell ref="L26:L28"/>
    <mergeCell ref="R26:R28"/>
    <mergeCell ref="S26:S28"/>
    <mergeCell ref="T26:T28"/>
    <mergeCell ref="U26:U28"/>
    <mergeCell ref="V26:V28"/>
    <mergeCell ref="W26:W28"/>
    <mergeCell ref="A29:A30"/>
    <mergeCell ref="F29:F30"/>
    <mergeCell ref="L29:L30"/>
    <mergeCell ref="R29:R30"/>
    <mergeCell ref="S29:S30"/>
    <mergeCell ref="T29:T30"/>
    <mergeCell ref="U29:U30"/>
    <mergeCell ref="V29:V30"/>
    <mergeCell ref="W29:W30"/>
    <mergeCell ref="N29:N30"/>
    <mergeCell ref="P29:P30"/>
    <mergeCell ref="Q29:Q30"/>
    <mergeCell ref="M29:M30"/>
    <mergeCell ref="M26:M28"/>
    <mergeCell ref="J29:J30"/>
    <mergeCell ref="J26:J28"/>
    <mergeCell ref="B26:B28"/>
    <mergeCell ref="C26:C28"/>
    <mergeCell ref="D26:D28"/>
    <mergeCell ref="E26:E28"/>
    <mergeCell ref="I26:I28"/>
    <mergeCell ref="K26:K28"/>
    <mergeCell ref="N26:N28"/>
    <mergeCell ref="R33:R36"/>
    <mergeCell ref="S33:S36"/>
    <mergeCell ref="T33:T36"/>
    <mergeCell ref="U33:U36"/>
    <mergeCell ref="V33:V36"/>
    <mergeCell ref="W33:W36"/>
    <mergeCell ref="N43:N44"/>
    <mergeCell ref="P43:P44"/>
    <mergeCell ref="Q43:Q44"/>
    <mergeCell ref="R40:R42"/>
    <mergeCell ref="S40:S42"/>
    <mergeCell ref="T40:T42"/>
    <mergeCell ref="U40:U42"/>
    <mergeCell ref="V40:V42"/>
    <mergeCell ref="W40:W42"/>
    <mergeCell ref="R43:R44"/>
    <mergeCell ref="B43:B44"/>
    <mergeCell ref="C43:C44"/>
    <mergeCell ref="D43:D44"/>
    <mergeCell ref="E43:E44"/>
    <mergeCell ref="I43:I44"/>
    <mergeCell ref="F43:F44"/>
    <mergeCell ref="S43:S44"/>
    <mergeCell ref="T43:T44"/>
    <mergeCell ref="U43:U44"/>
    <mergeCell ref="V43:V44"/>
    <mergeCell ref="W43:W44"/>
    <mergeCell ref="E33:E36"/>
    <mergeCell ref="I33:I36"/>
    <mergeCell ref="W37:W39"/>
    <mergeCell ref="O33:O36"/>
    <mergeCell ref="O37:O39"/>
    <mergeCell ref="A51:A54"/>
    <mergeCell ref="F51:F54"/>
    <mergeCell ref="J51:J54"/>
    <mergeCell ref="J48:J50"/>
    <mergeCell ref="J45:J47"/>
    <mergeCell ref="J43:J44"/>
    <mergeCell ref="J40:J42"/>
    <mergeCell ref="J37:J39"/>
    <mergeCell ref="J33:J36"/>
    <mergeCell ref="J31:J32"/>
    <mergeCell ref="M31:M32"/>
    <mergeCell ref="M33:M36"/>
    <mergeCell ref="M37:M39"/>
    <mergeCell ref="M40:M42"/>
    <mergeCell ref="M43:M44"/>
    <mergeCell ref="M45:M47"/>
    <mergeCell ref="M48:M50"/>
    <mergeCell ref="L51:L54"/>
    <mergeCell ref="M51:M54"/>
    <mergeCell ref="A31:A32"/>
    <mergeCell ref="F31:F32"/>
    <mergeCell ref="L31:L32"/>
    <mergeCell ref="A43:A44"/>
    <mergeCell ref="A33:A36"/>
    <mergeCell ref="F33:F36"/>
    <mergeCell ref="L33:L36"/>
    <mergeCell ref="B48:B50"/>
    <mergeCell ref="B51:B54"/>
    <mergeCell ref="C51:C54"/>
    <mergeCell ref="D51:D54"/>
    <mergeCell ref="E51:E54"/>
    <mergeCell ref="I51:I54"/>
    <mergeCell ref="A55:A57"/>
    <mergeCell ref="F55:F57"/>
    <mergeCell ref="L55:L57"/>
    <mergeCell ref="M55:M57"/>
    <mergeCell ref="R55:R57"/>
    <mergeCell ref="S55:S57"/>
    <mergeCell ref="T55:T57"/>
    <mergeCell ref="U55:U57"/>
    <mergeCell ref="V55:V57"/>
    <mergeCell ref="W55:W57"/>
    <mergeCell ref="A58:A60"/>
    <mergeCell ref="J58:J60"/>
    <mergeCell ref="L58:L60"/>
    <mergeCell ref="M58:M60"/>
    <mergeCell ref="R58:R60"/>
    <mergeCell ref="S58:S60"/>
    <mergeCell ref="T58:T60"/>
    <mergeCell ref="U58:U60"/>
    <mergeCell ref="V58:V60"/>
    <mergeCell ref="W58:W60"/>
    <mergeCell ref="K55:K57"/>
    <mergeCell ref="N55:N57"/>
    <mergeCell ref="P55:P57"/>
    <mergeCell ref="Q55:Q57"/>
    <mergeCell ref="B55:B57"/>
    <mergeCell ref="C55:C57"/>
    <mergeCell ref="D55:D57"/>
    <mergeCell ref="E55:E57"/>
    <mergeCell ref="I55:I57"/>
    <mergeCell ref="J55:J57"/>
    <mergeCell ref="O55:O57"/>
    <mergeCell ref="O58:O60"/>
    <mergeCell ref="A61:A64"/>
    <mergeCell ref="F58:F60"/>
    <mergeCell ref="F61:F64"/>
    <mergeCell ref="J61:J64"/>
    <mergeCell ref="L61:L64"/>
    <mergeCell ref="M61:M64"/>
    <mergeCell ref="R61:R64"/>
    <mergeCell ref="S61:S64"/>
    <mergeCell ref="T61:T64"/>
    <mergeCell ref="U61:U64"/>
    <mergeCell ref="V61:V64"/>
    <mergeCell ref="W61:W64"/>
    <mergeCell ref="A65:A69"/>
    <mergeCell ref="A70:A74"/>
    <mergeCell ref="F65:F69"/>
    <mergeCell ref="F70:F74"/>
    <mergeCell ref="J65:J69"/>
    <mergeCell ref="L65:L69"/>
    <mergeCell ref="M65:M69"/>
    <mergeCell ref="J70:J74"/>
    <mergeCell ref="L70:L74"/>
    <mergeCell ref="M70:M74"/>
    <mergeCell ref="R65:R69"/>
    <mergeCell ref="S65:S69"/>
    <mergeCell ref="T65:T69"/>
    <mergeCell ref="U65:U69"/>
    <mergeCell ref="V65:V69"/>
    <mergeCell ref="W65:W69"/>
    <mergeCell ref="R70:R74"/>
    <mergeCell ref="S70:S74"/>
    <mergeCell ref="T70:T74"/>
    <mergeCell ref="U70:U74"/>
    <mergeCell ref="A75:A76"/>
    <mergeCell ref="A77:A78"/>
    <mergeCell ref="A79:A80"/>
    <mergeCell ref="F75:F76"/>
    <mergeCell ref="F77:F78"/>
    <mergeCell ref="F79:F80"/>
    <mergeCell ref="J75:J76"/>
    <mergeCell ref="L75:L76"/>
    <mergeCell ref="M75:M76"/>
    <mergeCell ref="R75:R76"/>
    <mergeCell ref="S75:S76"/>
    <mergeCell ref="T75:T76"/>
    <mergeCell ref="U75:U76"/>
    <mergeCell ref="V75:V76"/>
    <mergeCell ref="W75:W76"/>
    <mergeCell ref="J77:J78"/>
    <mergeCell ref="J79:J80"/>
    <mergeCell ref="L77:L78"/>
    <mergeCell ref="M77:M78"/>
    <mergeCell ref="L79:L80"/>
    <mergeCell ref="M79:M80"/>
    <mergeCell ref="R77:R78"/>
    <mergeCell ref="S77:S78"/>
    <mergeCell ref="T77:T78"/>
    <mergeCell ref="U77:U78"/>
    <mergeCell ref="V77:V78"/>
    <mergeCell ref="W77:W78"/>
    <mergeCell ref="R79:R80"/>
    <mergeCell ref="S79:S80"/>
    <mergeCell ref="T79:T80"/>
    <mergeCell ref="U79:U80"/>
    <mergeCell ref="V79:V80"/>
    <mergeCell ref="A81:A82"/>
    <mergeCell ref="F81:F82"/>
    <mergeCell ref="J81:J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F83:F84"/>
    <mergeCell ref="J83:J84"/>
    <mergeCell ref="J85:J86"/>
    <mergeCell ref="J87:J88"/>
    <mergeCell ref="J89:J90"/>
    <mergeCell ref="J91:J92"/>
    <mergeCell ref="J93:J94"/>
    <mergeCell ref="J95:J96"/>
    <mergeCell ref="J97:J98"/>
    <mergeCell ref="J99:J100"/>
    <mergeCell ref="J101:J102"/>
    <mergeCell ref="J103:J104"/>
    <mergeCell ref="J105:J106"/>
    <mergeCell ref="J107:J108"/>
    <mergeCell ref="F85:F86"/>
    <mergeCell ref="F87:F88"/>
    <mergeCell ref="M95:M96"/>
    <mergeCell ref="L97:L98"/>
    <mergeCell ref="M97:M98"/>
    <mergeCell ref="L99:L100"/>
    <mergeCell ref="M99:M100"/>
    <mergeCell ref="L101:L102"/>
    <mergeCell ref="M101:M102"/>
    <mergeCell ref="F93:F94"/>
    <mergeCell ref="F95:F96"/>
    <mergeCell ref="F97:F98"/>
    <mergeCell ref="F99:F100"/>
    <mergeCell ref="F101:F102"/>
    <mergeCell ref="F103:F104"/>
    <mergeCell ref="F105:F106"/>
    <mergeCell ref="F107:F108"/>
    <mergeCell ref="R83:R84"/>
    <mergeCell ref="S83:S84"/>
    <mergeCell ref="R93:R94"/>
    <mergeCell ref="S93:S94"/>
    <mergeCell ref="R101:R102"/>
    <mergeCell ref="S101:S102"/>
    <mergeCell ref="N101:N102"/>
    <mergeCell ref="P101:P102"/>
    <mergeCell ref="Q101:Q102"/>
    <mergeCell ref="Q99:Q100"/>
    <mergeCell ref="K101:K102"/>
    <mergeCell ref="I101:I102"/>
    <mergeCell ref="I103:I104"/>
    <mergeCell ref="N103:N104"/>
    <mergeCell ref="P103:P104"/>
    <mergeCell ref="Q103:Q104"/>
    <mergeCell ref="L103:L104"/>
    <mergeCell ref="T83:T84"/>
    <mergeCell ref="U83:U84"/>
    <mergeCell ref="V83:V84"/>
    <mergeCell ref="W83:W84"/>
    <mergeCell ref="R85:R86"/>
    <mergeCell ref="S85:S86"/>
    <mergeCell ref="T85:T86"/>
    <mergeCell ref="U85:U86"/>
    <mergeCell ref="V85:V86"/>
    <mergeCell ref="W85:W86"/>
    <mergeCell ref="R87:R88"/>
    <mergeCell ref="S87:S88"/>
    <mergeCell ref="T87:T88"/>
    <mergeCell ref="U87:U88"/>
    <mergeCell ref="V87:V88"/>
    <mergeCell ref="W87:W88"/>
    <mergeCell ref="R89:R90"/>
    <mergeCell ref="S89:S90"/>
    <mergeCell ref="T89:T90"/>
    <mergeCell ref="U89:U90"/>
    <mergeCell ref="V89:V90"/>
    <mergeCell ref="W89:W90"/>
    <mergeCell ref="T93:T94"/>
    <mergeCell ref="U93:U94"/>
    <mergeCell ref="V93:V94"/>
    <mergeCell ref="W93:W94"/>
    <mergeCell ref="R95:R96"/>
    <mergeCell ref="S95:S96"/>
    <mergeCell ref="T95:T96"/>
    <mergeCell ref="U95:U96"/>
    <mergeCell ref="V95:V96"/>
    <mergeCell ref="W95:W96"/>
    <mergeCell ref="R97:R98"/>
    <mergeCell ref="S97:S98"/>
    <mergeCell ref="T97:T98"/>
    <mergeCell ref="U97:U98"/>
    <mergeCell ref="V97:V98"/>
    <mergeCell ref="W97:W98"/>
    <mergeCell ref="R99:R100"/>
    <mergeCell ref="S99:S100"/>
    <mergeCell ref="T99:T100"/>
    <mergeCell ref="U99:U100"/>
    <mergeCell ref="V99:V100"/>
    <mergeCell ref="W99:W100"/>
    <mergeCell ref="T101:T102"/>
    <mergeCell ref="U101:U102"/>
    <mergeCell ref="V101:V102"/>
    <mergeCell ref="W101:W102"/>
    <mergeCell ref="R103:R104"/>
    <mergeCell ref="S103:S104"/>
    <mergeCell ref="T103:T104"/>
    <mergeCell ref="U103:U104"/>
    <mergeCell ref="V103:V104"/>
    <mergeCell ref="W103:W104"/>
    <mergeCell ref="V109:V111"/>
    <mergeCell ref="W109:W111"/>
    <mergeCell ref="A109:A111"/>
    <mergeCell ref="A112:A113"/>
    <mergeCell ref="A114:A115"/>
    <mergeCell ref="A116:A117"/>
    <mergeCell ref="A118:A119"/>
    <mergeCell ref="F116:F117"/>
    <mergeCell ref="F118:F119"/>
    <mergeCell ref="J116:J117"/>
    <mergeCell ref="J118:J119"/>
    <mergeCell ref="L116:L117"/>
    <mergeCell ref="M116:M117"/>
    <mergeCell ref="L118:L119"/>
    <mergeCell ref="M118:M119"/>
    <mergeCell ref="V118:V119"/>
    <mergeCell ref="W118:W119"/>
    <mergeCell ref="B116:B117"/>
    <mergeCell ref="I109:I111"/>
    <mergeCell ref="K109:K111"/>
    <mergeCell ref="N109:N111"/>
    <mergeCell ref="P109:P111"/>
    <mergeCell ref="F109:F111"/>
    <mergeCell ref="J109:J111"/>
    <mergeCell ref="L109:L111"/>
    <mergeCell ref="M109:M111"/>
    <mergeCell ref="R109:R111"/>
    <mergeCell ref="S109:S111"/>
    <mergeCell ref="T109:T111"/>
    <mergeCell ref="U109:U111"/>
    <mergeCell ref="N120:N121"/>
    <mergeCell ref="D120:D121"/>
    <mergeCell ref="E120:E121"/>
    <mergeCell ref="I120:I121"/>
    <mergeCell ref="B120:B121"/>
    <mergeCell ref="C120:C121"/>
    <mergeCell ref="C116:C117"/>
    <mergeCell ref="P116:P117"/>
    <mergeCell ref="Q116:Q117"/>
    <mergeCell ref="B109:B111"/>
    <mergeCell ref="C109:C111"/>
    <mergeCell ref="D109:D111"/>
    <mergeCell ref="E109:E111"/>
    <mergeCell ref="J120:J121"/>
    <mergeCell ref="L120:L121"/>
    <mergeCell ref="Q109:Q111"/>
    <mergeCell ref="L112:L113"/>
    <mergeCell ref="S112:S113"/>
    <mergeCell ref="T112:T113"/>
    <mergeCell ref="U112:U113"/>
    <mergeCell ref="R116:R117"/>
    <mergeCell ref="I116:I117"/>
    <mergeCell ref="K116:K117"/>
    <mergeCell ref="D112:D113"/>
    <mergeCell ref="W133:W134"/>
    <mergeCell ref="F135:F136"/>
    <mergeCell ref="R135:R136"/>
    <mergeCell ref="S135:S136"/>
    <mergeCell ref="T135:T136"/>
    <mergeCell ref="U135:U136"/>
    <mergeCell ref="V135:V136"/>
    <mergeCell ref="W135:W136"/>
    <mergeCell ref="F137:F138"/>
    <mergeCell ref="R137:R138"/>
    <mergeCell ref="S137:S138"/>
    <mergeCell ref="T137:T138"/>
    <mergeCell ref="U137:U138"/>
    <mergeCell ref="V137:V138"/>
    <mergeCell ref="W137:W138"/>
    <mergeCell ref="V131:V132"/>
    <mergeCell ref="W131:W132"/>
    <mergeCell ref="I133:I134"/>
    <mergeCell ref="I135:I136"/>
    <mergeCell ref="W139:W140"/>
    <mergeCell ref="F139:F140"/>
    <mergeCell ref="F141:F142"/>
    <mergeCell ref="R141:R142"/>
    <mergeCell ref="S141:S142"/>
    <mergeCell ref="T141:T142"/>
    <mergeCell ref="U141:U142"/>
    <mergeCell ref="V141:V142"/>
    <mergeCell ref="W141:W142"/>
    <mergeCell ref="F143:F144"/>
    <mergeCell ref="R143:R144"/>
    <mergeCell ref="S143:S144"/>
    <mergeCell ref="T143:T144"/>
    <mergeCell ref="U143:U144"/>
    <mergeCell ref="V143:V144"/>
    <mergeCell ref="W143:W144"/>
    <mergeCell ref="F145:F146"/>
    <mergeCell ref="R145:R146"/>
    <mergeCell ref="S145:S146"/>
    <mergeCell ref="T145:T146"/>
    <mergeCell ref="U145:U146"/>
    <mergeCell ref="V145:V146"/>
    <mergeCell ref="W145:W146"/>
    <mergeCell ref="I141:I142"/>
    <mergeCell ref="I143:I144"/>
    <mergeCell ref="I145:I146"/>
    <mergeCell ref="K139:K140"/>
    <mergeCell ref="N139:N140"/>
    <mergeCell ref="P139:P140"/>
    <mergeCell ref="Q139:Q140"/>
    <mergeCell ref="M141:M142"/>
    <mergeCell ref="R139:R140"/>
    <mergeCell ref="W147:W148"/>
    <mergeCell ref="F149:F150"/>
    <mergeCell ref="R149:R150"/>
    <mergeCell ref="S149:S150"/>
    <mergeCell ref="T149:T150"/>
    <mergeCell ref="U149:U150"/>
    <mergeCell ref="V149:V150"/>
    <mergeCell ref="W149:W150"/>
    <mergeCell ref="F151:F152"/>
    <mergeCell ref="R151:R152"/>
    <mergeCell ref="S151:S152"/>
    <mergeCell ref="T151:T152"/>
    <mergeCell ref="U151:U152"/>
    <mergeCell ref="V151:V152"/>
    <mergeCell ref="W151:W152"/>
    <mergeCell ref="I147:I148"/>
    <mergeCell ref="K149:K150"/>
    <mergeCell ref="N149:N150"/>
    <mergeCell ref="P149:P150"/>
    <mergeCell ref="Q149:Q150"/>
    <mergeCell ref="K147:K148"/>
    <mergeCell ref="N147:N148"/>
    <mergeCell ref="P147:P148"/>
    <mergeCell ref="Q147:Q148"/>
    <mergeCell ref="L149:L150"/>
    <mergeCell ref="M149:M150"/>
    <mergeCell ref="L147:L148"/>
    <mergeCell ref="O147:O148"/>
    <mergeCell ref="O149:O150"/>
    <mergeCell ref="O151:O152"/>
    <mergeCell ref="A153:A157"/>
    <mergeCell ref="F153:F157"/>
    <mergeCell ref="J153:J157"/>
    <mergeCell ref="L153:L157"/>
    <mergeCell ref="M153:M157"/>
    <mergeCell ref="R153:R157"/>
    <mergeCell ref="S153:S157"/>
    <mergeCell ref="T153:T157"/>
    <mergeCell ref="U153:U157"/>
    <mergeCell ref="V153:V157"/>
    <mergeCell ref="W153:W157"/>
    <mergeCell ref="A158:A159"/>
    <mergeCell ref="A160:A161"/>
    <mergeCell ref="A162:A163"/>
    <mergeCell ref="F158:F159"/>
    <mergeCell ref="F160:F161"/>
    <mergeCell ref="F162:F163"/>
    <mergeCell ref="J158:J159"/>
    <mergeCell ref="J160:J161"/>
    <mergeCell ref="J162:J163"/>
    <mergeCell ref="L158:L159"/>
    <mergeCell ref="M158:M159"/>
    <mergeCell ref="L160:L161"/>
    <mergeCell ref="M160:M161"/>
    <mergeCell ref="L162:L163"/>
    <mergeCell ref="M162:M163"/>
    <mergeCell ref="R158:R159"/>
    <mergeCell ref="S158:S159"/>
    <mergeCell ref="T158:T159"/>
    <mergeCell ref="U158:U159"/>
    <mergeCell ref="I162:I163"/>
    <mergeCell ref="E162:E163"/>
    <mergeCell ref="A164:A166"/>
    <mergeCell ref="M164:M166"/>
    <mergeCell ref="R164:R166"/>
    <mergeCell ref="S164:S166"/>
    <mergeCell ref="T164:T166"/>
    <mergeCell ref="U164:U166"/>
    <mergeCell ref="V164:V166"/>
    <mergeCell ref="W164:W166"/>
    <mergeCell ref="A167:A168"/>
    <mergeCell ref="A169:A170"/>
    <mergeCell ref="V167:V168"/>
    <mergeCell ref="W167:W168"/>
    <mergeCell ref="V169:V170"/>
    <mergeCell ref="W169:W170"/>
    <mergeCell ref="V158:V159"/>
    <mergeCell ref="W158:W159"/>
    <mergeCell ref="R160:R161"/>
    <mergeCell ref="S160:S161"/>
    <mergeCell ref="T160:T161"/>
    <mergeCell ref="U160:U161"/>
    <mergeCell ref="V160:V161"/>
    <mergeCell ref="W160:W161"/>
    <mergeCell ref="R162:R163"/>
    <mergeCell ref="S162:S163"/>
    <mergeCell ref="T162:T163"/>
    <mergeCell ref="U162:U163"/>
    <mergeCell ref="V162:V163"/>
    <mergeCell ref="W162:W163"/>
    <mergeCell ref="J164:J166"/>
    <mergeCell ref="L164:L166"/>
    <mergeCell ref="F164:F166"/>
    <mergeCell ref="I164:I166"/>
    <mergeCell ref="V171:V172"/>
    <mergeCell ref="W171:W172"/>
    <mergeCell ref="F169:F170"/>
    <mergeCell ref="F171:F172"/>
    <mergeCell ref="A171:A172"/>
    <mergeCell ref="F167:F168"/>
    <mergeCell ref="J167:J168"/>
    <mergeCell ref="J169:J170"/>
    <mergeCell ref="J171:J172"/>
    <mergeCell ref="L167:L168"/>
    <mergeCell ref="L169:L170"/>
    <mergeCell ref="L171:L172"/>
    <mergeCell ref="M167:M168"/>
    <mergeCell ref="M169:M170"/>
    <mergeCell ref="M171:M172"/>
    <mergeCell ref="R167:R168"/>
    <mergeCell ref="S167:S168"/>
    <mergeCell ref="T167:T168"/>
    <mergeCell ref="U167:U168"/>
    <mergeCell ref="R169:R170"/>
    <mergeCell ref="S169:S170"/>
    <mergeCell ref="T169:T170"/>
    <mergeCell ref="U169:U170"/>
    <mergeCell ref="R171:R172"/>
    <mergeCell ref="S171:S172"/>
    <mergeCell ref="T171:T172"/>
    <mergeCell ref="U171:U172"/>
    <mergeCell ref="I167:I168"/>
    <mergeCell ref="I169:I170"/>
    <mergeCell ref="I171:I172"/>
    <mergeCell ref="B169:B170"/>
    <mergeCell ref="C169:C170"/>
    <mergeCell ref="O61:O64"/>
    <mergeCell ref="O65:O69"/>
    <mergeCell ref="O70:O74"/>
    <mergeCell ref="O75:O76"/>
    <mergeCell ref="O77:O78"/>
    <mergeCell ref="O79:O80"/>
    <mergeCell ref="O81:O82"/>
    <mergeCell ref="O83:O84"/>
    <mergeCell ref="O85:O86"/>
    <mergeCell ref="O87:O88"/>
    <mergeCell ref="O89:O90"/>
    <mergeCell ref="O91:O92"/>
    <mergeCell ref="O93:O94"/>
    <mergeCell ref="O95:O96"/>
    <mergeCell ref="O97:O98"/>
    <mergeCell ref="O99:O100"/>
    <mergeCell ref="O101:O102"/>
    <mergeCell ref="O171:O172"/>
    <mergeCell ref="O109:O111"/>
    <mergeCell ref="O112:O113"/>
    <mergeCell ref="O114:O115"/>
    <mergeCell ref="O116:O117"/>
    <mergeCell ref="O118:O119"/>
    <mergeCell ref="O120:O121"/>
    <mergeCell ref="O122:O126"/>
    <mergeCell ref="O127:O128"/>
    <mergeCell ref="O129:O130"/>
    <mergeCell ref="O131:O132"/>
    <mergeCell ref="O133:O134"/>
    <mergeCell ref="O135:O136"/>
    <mergeCell ref="O137:O138"/>
    <mergeCell ref="O139:O140"/>
    <mergeCell ref="O141:O142"/>
    <mergeCell ref="O143:O144"/>
    <mergeCell ref="O145:O146"/>
  </mergeCells>
  <conditionalFormatting sqref="O37:O38 P38:Q38">
    <cfRule type="cellIs" dxfId="4" priority="8" operator="equal">
      <formula>0</formula>
    </cfRule>
  </conditionalFormatting>
  <conditionalFormatting sqref="O40:O41 P41:Q41">
    <cfRule type="cellIs" dxfId="3" priority="6" operator="equal">
      <formula>0</formula>
    </cfRule>
  </conditionalFormatting>
  <conditionalFormatting sqref="O2:W2 O7:W7 O10:W10 O12:W12 O14:W15 O18:W19 O21:W21 O26:W26 O29:W29 O31:W31 O33:W33 O43:W43 O45:W45 O48:W48 O51:W51 O55:W55 O58:W58 O61:W61 O65:W65 O70:W70 O75:W75 O77:W77 O79:W79 O81:W81 O83:W83 O85:W85 O87:W87 O89:W89 O91:W91 O93:W93 O95:W95 O97:W97 O99:W99 O101:W101 O103:W103 O105:W105 O107:W107 O109:W109 O112:W112 O114:W114 O116:W116 O118:W118 O120:W120 O122:W122 O127:W127 O129:W129 O131:W131 O133:W133 O135:W135 O137:W137 O139:W139 O141:W141 O143:W143 O145:W145 O147:W147 O149:W149 O151:W151 O153:W153 O158:W158 O160:W160 O162:W162 O164:W164 O167:W167 O169:W169 O171:W171">
    <cfRule type="cellIs" dxfId="2" priority="14" operator="equal">
      <formula>0</formula>
    </cfRule>
  </conditionalFormatting>
  <conditionalFormatting sqref="P37:W37">
    <cfRule type="cellIs" dxfId="1" priority="1" operator="equal">
      <formula>0</formula>
    </cfRule>
  </conditionalFormatting>
  <conditionalFormatting sqref="P40:W40">
    <cfRule type="cellIs" dxfId="0" priority="2" operator="equal">
      <formula>0</formula>
    </cfRule>
  </conditionalFormatting>
  <pageMargins left="0.51181102362204722" right="0.51181102362204722" top="0.78740157480314965" bottom="0.78740157480314965" header="0.31496062992125984" footer="0.31496062992125984"/>
  <pageSetup paperSize="8" scale="47" fitToHeight="0" orientation="landscape" r:id="rId1"/>
  <headerFooter>
    <oddHeader>&amp;CANEXO I-D
CATÁLOGO DE ATIVIDADES - HST PREGÃO</oddHeader>
  </headerFooter>
  <ignoredErrors>
    <ignoredError sqref="I15 I26 I29 I33" formulaRange="1"/>
  </ignoredErrors>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FBF157C-E681-4000-B0BD-8D778620CE46}">
          <x14:formula1>
            <xm:f>PARAM!$A$11:$A$24</xm:f>
          </x14:formula1>
          <xm:sqref>N12 N18:N19 N21 N26 N29 N31 N33 N43 N45 N77:N81 N129:N158 N14:N15 N37:N38 N40:N41 N48:N75 N83:N120 N122:N127 N160:N172 N7:N10 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5C5FB-C267-4FB4-A771-B2249AE71D77}">
  <sheetPr codeName="Planilha4"/>
  <dimension ref="A1:G165"/>
  <sheetViews>
    <sheetView workbookViewId="0">
      <selection activeCell="B2" sqref="B2"/>
    </sheetView>
  </sheetViews>
  <sheetFormatPr defaultRowHeight="15" x14ac:dyDescent="0.25"/>
  <cols>
    <col min="1" max="1" width="22.42578125" customWidth="1"/>
    <col min="2" max="2" width="20.28515625" customWidth="1"/>
    <col min="3" max="3" width="16.42578125" customWidth="1"/>
    <col min="4" max="4" width="21.5703125" customWidth="1"/>
    <col min="5" max="5" width="18.42578125" bestFit="1" customWidth="1"/>
    <col min="6" max="6" width="9.7109375" customWidth="1"/>
    <col min="7" max="7" width="91.5703125" customWidth="1"/>
  </cols>
  <sheetData>
    <row r="1" spans="1:7" x14ac:dyDescent="0.25">
      <c r="A1" s="40" t="s">
        <v>782</v>
      </c>
      <c r="B1" s="41">
        <v>146.83000000000001</v>
      </c>
    </row>
    <row r="2" spans="1:7" x14ac:dyDescent="0.25">
      <c r="A2" s="42" t="s">
        <v>783</v>
      </c>
      <c r="B2" s="41"/>
    </row>
    <row r="4" spans="1:7" x14ac:dyDescent="0.25">
      <c r="A4" s="40" t="s">
        <v>784</v>
      </c>
      <c r="B4" s="40" t="s">
        <v>785</v>
      </c>
    </row>
    <row r="5" spans="1:7" x14ac:dyDescent="0.25">
      <c r="A5" s="1" t="s">
        <v>786</v>
      </c>
      <c r="B5" s="1">
        <v>1</v>
      </c>
    </row>
    <row r="6" spans="1:7" x14ac:dyDescent="0.25">
      <c r="A6" s="1" t="s">
        <v>787</v>
      </c>
      <c r="B6" s="1">
        <v>0.6</v>
      </c>
    </row>
    <row r="7" spans="1:7" x14ac:dyDescent="0.25">
      <c r="A7" s="1" t="s">
        <v>788</v>
      </c>
      <c r="B7" s="1">
        <v>0.3</v>
      </c>
    </row>
    <row r="8" spans="1:7" x14ac:dyDescent="0.25">
      <c r="A8" s="1"/>
      <c r="B8" s="1"/>
    </row>
    <row r="10" spans="1:7" x14ac:dyDescent="0.25">
      <c r="A10" s="158" t="s">
        <v>789</v>
      </c>
      <c r="B10" s="158"/>
      <c r="C10" s="158"/>
      <c r="D10" s="55"/>
      <c r="E10" s="55" t="s">
        <v>790</v>
      </c>
      <c r="F10" s="55"/>
      <c r="G10" s="55"/>
    </row>
    <row r="11" spans="1:7" x14ac:dyDescent="0.25">
      <c r="A11" s="155" t="s">
        <v>655</v>
      </c>
      <c r="B11" s="156"/>
      <c r="C11" s="157"/>
      <c r="D11" s="60"/>
      <c r="E11" s="56">
        <v>1.8</v>
      </c>
      <c r="F11" s="57"/>
      <c r="G11" s="44"/>
    </row>
    <row r="12" spans="1:7" x14ac:dyDescent="0.25">
      <c r="A12" s="155" t="s">
        <v>791</v>
      </c>
      <c r="B12" s="156"/>
      <c r="C12" s="157"/>
      <c r="D12" s="60"/>
      <c r="E12" s="56">
        <v>1</v>
      </c>
      <c r="F12" s="58"/>
      <c r="G12" s="154"/>
    </row>
    <row r="13" spans="1:7" x14ac:dyDescent="0.25">
      <c r="A13" s="155" t="s">
        <v>620</v>
      </c>
      <c r="B13" s="156"/>
      <c r="C13" s="157"/>
      <c r="D13" s="60"/>
      <c r="E13" s="56">
        <v>1.2</v>
      </c>
      <c r="F13" s="59"/>
      <c r="G13" s="154"/>
    </row>
    <row r="14" spans="1:7" x14ac:dyDescent="0.25">
      <c r="A14" s="155" t="s">
        <v>621</v>
      </c>
      <c r="B14" s="156"/>
      <c r="C14" s="157"/>
      <c r="D14" s="60"/>
      <c r="E14" s="56">
        <v>1.6</v>
      </c>
      <c r="F14" s="58"/>
      <c r="G14" s="154"/>
    </row>
    <row r="15" spans="1:7" x14ac:dyDescent="0.25">
      <c r="A15" s="155" t="s">
        <v>649</v>
      </c>
      <c r="B15" s="156"/>
      <c r="C15" s="157"/>
      <c r="D15" s="60"/>
      <c r="E15" s="56">
        <v>1</v>
      </c>
      <c r="F15" s="58"/>
      <c r="G15" s="154"/>
    </row>
    <row r="16" spans="1:7" x14ac:dyDescent="0.25">
      <c r="A16" s="155" t="s">
        <v>642</v>
      </c>
      <c r="B16" s="156"/>
      <c r="C16" s="157"/>
      <c r="D16" s="60"/>
      <c r="E16" s="56">
        <v>1.2</v>
      </c>
      <c r="F16" s="59"/>
      <c r="G16" s="154"/>
    </row>
    <row r="17" spans="1:7" x14ac:dyDescent="0.25">
      <c r="A17" s="155" t="s">
        <v>650</v>
      </c>
      <c r="B17" s="156"/>
      <c r="C17" s="157"/>
      <c r="D17" s="60"/>
      <c r="E17" s="56">
        <v>1.6</v>
      </c>
      <c r="F17" s="58"/>
      <c r="G17" s="154"/>
    </row>
    <row r="18" spans="1:7" x14ac:dyDescent="0.25">
      <c r="A18" s="155" t="s">
        <v>792</v>
      </c>
      <c r="B18" s="156"/>
      <c r="C18" s="157"/>
      <c r="D18" s="60"/>
      <c r="E18" s="56">
        <v>1</v>
      </c>
      <c r="F18" s="58"/>
      <c r="G18" s="153"/>
    </row>
    <row r="19" spans="1:7" x14ac:dyDescent="0.25">
      <c r="A19" s="155" t="s">
        <v>793</v>
      </c>
      <c r="B19" s="156"/>
      <c r="C19" s="157"/>
      <c r="D19" s="60"/>
      <c r="E19" s="56">
        <v>1.2</v>
      </c>
      <c r="F19" s="59"/>
      <c r="G19" s="153"/>
    </row>
    <row r="20" spans="1:7" x14ac:dyDescent="0.25">
      <c r="A20" s="155" t="s">
        <v>794</v>
      </c>
      <c r="B20" s="156"/>
      <c r="C20" s="157"/>
      <c r="D20" s="60"/>
      <c r="E20" s="56">
        <v>1.6</v>
      </c>
      <c r="F20" s="58"/>
      <c r="G20" s="153"/>
    </row>
    <row r="21" spans="1:7" x14ac:dyDescent="0.25">
      <c r="A21" s="155" t="s">
        <v>631</v>
      </c>
      <c r="B21" s="156"/>
      <c r="C21" s="157"/>
      <c r="D21" s="60"/>
      <c r="E21" s="56">
        <v>1</v>
      </c>
      <c r="F21" s="58"/>
      <c r="G21" s="153"/>
    </row>
    <row r="22" spans="1:7" x14ac:dyDescent="0.25">
      <c r="A22" s="155" t="s">
        <v>632</v>
      </c>
      <c r="B22" s="156"/>
      <c r="C22" s="157"/>
      <c r="D22" s="60"/>
      <c r="E22" s="56">
        <v>1.2</v>
      </c>
      <c r="F22" s="59"/>
      <c r="G22" s="153"/>
    </row>
    <row r="23" spans="1:7" x14ac:dyDescent="0.25">
      <c r="A23" s="155" t="s">
        <v>633</v>
      </c>
      <c r="B23" s="156"/>
      <c r="C23" s="157"/>
      <c r="D23" s="60"/>
      <c r="E23" s="56">
        <v>1.6</v>
      </c>
      <c r="F23" s="58"/>
      <c r="G23" s="153"/>
    </row>
    <row r="24" spans="1:7" x14ac:dyDescent="0.25">
      <c r="A24" s="155" t="s">
        <v>795</v>
      </c>
      <c r="B24" s="156"/>
      <c r="C24" s="157"/>
      <c r="D24" s="60"/>
      <c r="E24" s="56">
        <v>1.9</v>
      </c>
      <c r="F24" s="58"/>
    </row>
    <row r="25" spans="1:7" x14ac:dyDescent="0.25">
      <c r="A25" s="155" t="s">
        <v>796</v>
      </c>
      <c r="B25" s="156"/>
      <c r="C25" s="157"/>
      <c r="D25" s="60"/>
      <c r="E25" s="56">
        <v>2.2999999999999998</v>
      </c>
      <c r="F25" s="58"/>
    </row>
    <row r="26" spans="1:7" x14ac:dyDescent="0.25">
      <c r="A26" s="155"/>
      <c r="B26" s="156"/>
      <c r="C26" s="157"/>
      <c r="D26" s="60"/>
      <c r="E26" s="56"/>
      <c r="F26" s="58"/>
    </row>
    <row r="27" spans="1:7" x14ac:dyDescent="0.25">
      <c r="A27" s="155"/>
      <c r="B27" s="156"/>
      <c r="C27" s="157"/>
      <c r="D27" s="60"/>
      <c r="E27" s="56"/>
      <c r="F27" s="58"/>
      <c r="G27" s="153"/>
    </row>
    <row r="28" spans="1:7" x14ac:dyDescent="0.25">
      <c r="A28" s="155"/>
      <c r="B28" s="156"/>
      <c r="C28" s="157"/>
      <c r="D28" s="60"/>
      <c r="E28" s="56"/>
      <c r="F28" s="58"/>
      <c r="G28" s="153"/>
    </row>
    <row r="29" spans="1:7" x14ac:dyDescent="0.25">
      <c r="A29" s="155"/>
      <c r="B29" s="156"/>
      <c r="C29" s="157"/>
      <c r="D29" s="60"/>
      <c r="E29" s="56"/>
      <c r="F29" s="58"/>
      <c r="G29" s="153"/>
    </row>
    <row r="30" spans="1:7" x14ac:dyDescent="0.25">
      <c r="A30" s="155"/>
      <c r="B30" s="156"/>
      <c r="C30" s="157"/>
      <c r="D30" s="60"/>
      <c r="E30" s="56"/>
      <c r="F30" s="58"/>
      <c r="G30" s="44"/>
    </row>
    <row r="31" spans="1:7" x14ac:dyDescent="0.25">
      <c r="A31" s="43"/>
      <c r="B31" s="43"/>
      <c r="C31" s="43"/>
      <c r="D31" s="43"/>
      <c r="E31" s="43"/>
      <c r="F31" s="43"/>
    </row>
    <row r="32" spans="1:7" x14ac:dyDescent="0.25">
      <c r="A32" s="43"/>
      <c r="B32" s="43"/>
      <c r="C32" s="43"/>
      <c r="D32" s="43"/>
      <c r="E32" s="43"/>
      <c r="F32" s="43"/>
    </row>
    <row r="33" spans="1:6" x14ac:dyDescent="0.25">
      <c r="A33" s="43"/>
      <c r="B33" s="43"/>
      <c r="C33" s="43"/>
      <c r="D33" s="43"/>
      <c r="E33" s="43"/>
      <c r="F33" s="43"/>
    </row>
    <row r="40" spans="1:6" x14ac:dyDescent="0.25">
      <c r="A40" s="43"/>
      <c r="B40" s="43"/>
      <c r="C40" s="43"/>
      <c r="D40" s="43"/>
      <c r="E40" s="43"/>
      <c r="F40" s="43"/>
    </row>
    <row r="41" spans="1:6" x14ac:dyDescent="0.25">
      <c r="A41" s="43"/>
      <c r="B41" s="43"/>
      <c r="C41" s="43"/>
      <c r="D41" s="43"/>
      <c r="E41" s="43"/>
      <c r="F41" s="43"/>
    </row>
    <row r="42" spans="1:6" x14ac:dyDescent="0.25">
      <c r="A42" s="43"/>
      <c r="B42" s="43"/>
      <c r="C42" s="43"/>
      <c r="D42" s="43"/>
      <c r="E42" s="43"/>
      <c r="F42" s="43"/>
    </row>
    <row r="43" spans="1:6" x14ac:dyDescent="0.25">
      <c r="A43" s="43"/>
      <c r="B43" s="43"/>
      <c r="C43" s="43"/>
      <c r="D43" s="43"/>
      <c r="E43" s="43"/>
      <c r="F43" s="43"/>
    </row>
    <row r="44" spans="1:6" x14ac:dyDescent="0.25">
      <c r="A44" s="43"/>
      <c r="B44" s="43"/>
      <c r="C44" s="43"/>
      <c r="D44" s="43"/>
      <c r="E44" s="43"/>
      <c r="F44" s="43"/>
    </row>
    <row r="45" spans="1:6" x14ac:dyDescent="0.25">
      <c r="A45" s="43"/>
      <c r="B45" s="43"/>
      <c r="C45" s="43"/>
      <c r="D45" s="43"/>
      <c r="E45" s="43"/>
      <c r="F45" s="43"/>
    </row>
    <row r="46" spans="1:6" x14ac:dyDescent="0.25">
      <c r="A46" s="43"/>
      <c r="B46" s="43"/>
      <c r="C46" s="43"/>
      <c r="D46" s="43"/>
      <c r="E46" s="43"/>
      <c r="F46" s="43"/>
    </row>
    <row r="47" spans="1:6" x14ac:dyDescent="0.25">
      <c r="A47" s="43"/>
      <c r="B47" s="43"/>
      <c r="C47" s="43"/>
      <c r="D47" s="43"/>
      <c r="E47" s="43"/>
      <c r="F47" s="43"/>
    </row>
    <row r="48" spans="1:6" x14ac:dyDescent="0.25">
      <c r="A48" s="43"/>
      <c r="B48" s="43"/>
      <c r="C48" s="43"/>
      <c r="D48" s="43"/>
      <c r="E48" s="43"/>
      <c r="F48" s="43"/>
    </row>
    <row r="49" spans="1:6" x14ac:dyDescent="0.25">
      <c r="A49" s="43"/>
      <c r="B49" s="43"/>
      <c r="C49" s="43"/>
      <c r="D49" s="43"/>
      <c r="E49" s="43"/>
      <c r="F49" s="43"/>
    </row>
    <row r="50" spans="1:6" x14ac:dyDescent="0.25">
      <c r="A50" s="43"/>
      <c r="B50" s="43"/>
      <c r="C50" s="43"/>
      <c r="D50" s="43"/>
      <c r="E50" s="43"/>
      <c r="F50" s="43"/>
    </row>
    <row r="51" spans="1:6" x14ac:dyDescent="0.25">
      <c r="A51" s="43"/>
      <c r="B51" s="43"/>
      <c r="C51" s="43"/>
      <c r="D51" s="43"/>
      <c r="E51" s="43"/>
      <c r="F51" s="43"/>
    </row>
    <row r="52" spans="1:6" x14ac:dyDescent="0.25">
      <c r="A52" s="43"/>
      <c r="B52" s="43"/>
      <c r="C52" s="43"/>
      <c r="D52" s="43"/>
      <c r="E52" s="43"/>
      <c r="F52" s="43"/>
    </row>
    <row r="53" spans="1:6" x14ac:dyDescent="0.25">
      <c r="A53" s="43"/>
      <c r="B53" s="43"/>
      <c r="C53" s="43"/>
      <c r="D53" s="43"/>
      <c r="E53" s="43"/>
      <c r="F53" s="43"/>
    </row>
    <row r="54" spans="1:6" x14ac:dyDescent="0.25">
      <c r="A54" s="43"/>
      <c r="B54" s="43"/>
      <c r="C54" s="43"/>
      <c r="D54" s="43"/>
      <c r="E54" s="43"/>
      <c r="F54" s="43"/>
    </row>
    <row r="55" spans="1:6" x14ac:dyDescent="0.25">
      <c r="A55" s="43"/>
      <c r="B55" s="43"/>
      <c r="C55" s="43"/>
      <c r="D55" s="43"/>
      <c r="E55" s="43"/>
      <c r="F55" s="43"/>
    </row>
    <row r="56" spans="1:6" x14ac:dyDescent="0.25">
      <c r="A56" s="43"/>
      <c r="B56" s="43"/>
      <c r="C56" s="43"/>
      <c r="D56" s="43"/>
      <c r="E56" s="43"/>
      <c r="F56" s="43"/>
    </row>
    <row r="57" spans="1:6" x14ac:dyDescent="0.25">
      <c r="A57" s="43"/>
      <c r="B57" s="43"/>
      <c r="C57" s="43"/>
      <c r="D57" s="43"/>
      <c r="E57" s="43"/>
      <c r="F57" s="43"/>
    </row>
    <row r="58" spans="1:6" x14ac:dyDescent="0.25">
      <c r="A58" s="43"/>
      <c r="B58" s="43"/>
      <c r="C58" s="43"/>
      <c r="D58" s="43"/>
      <c r="E58" s="43"/>
      <c r="F58" s="43"/>
    </row>
    <row r="59" spans="1:6" x14ac:dyDescent="0.25">
      <c r="A59" s="43"/>
      <c r="B59" s="43"/>
      <c r="C59" s="43"/>
      <c r="D59" s="43"/>
      <c r="E59" s="43"/>
      <c r="F59" s="43"/>
    </row>
    <row r="60" spans="1:6" x14ac:dyDescent="0.25">
      <c r="A60" s="43"/>
      <c r="B60" s="43"/>
      <c r="C60" s="43"/>
      <c r="D60" s="43"/>
      <c r="E60" s="43"/>
      <c r="F60" s="43"/>
    </row>
    <row r="61" spans="1:6" x14ac:dyDescent="0.25">
      <c r="A61" s="43"/>
      <c r="B61" s="43"/>
      <c r="C61" s="43"/>
      <c r="D61" s="43"/>
      <c r="E61" s="43"/>
      <c r="F61" s="43"/>
    </row>
    <row r="62" spans="1:6" x14ac:dyDescent="0.25">
      <c r="A62" s="43"/>
      <c r="B62" s="43"/>
      <c r="C62" s="43"/>
      <c r="D62" s="43"/>
      <c r="E62" s="43"/>
      <c r="F62" s="43"/>
    </row>
    <row r="63" spans="1:6" x14ac:dyDescent="0.25">
      <c r="A63" s="43"/>
      <c r="B63" s="43"/>
      <c r="C63" s="43"/>
      <c r="D63" s="43"/>
      <c r="E63" s="43"/>
      <c r="F63" s="43"/>
    </row>
    <row r="64" spans="1:6" x14ac:dyDescent="0.25">
      <c r="A64" s="43"/>
      <c r="B64" s="43"/>
      <c r="C64" s="43"/>
      <c r="D64" s="43"/>
      <c r="E64" s="43"/>
      <c r="F64" s="43"/>
    </row>
    <row r="65" spans="1:6" x14ac:dyDescent="0.25">
      <c r="A65" s="43"/>
      <c r="B65" s="43"/>
      <c r="C65" s="43"/>
      <c r="D65" s="43"/>
      <c r="E65" s="43"/>
      <c r="F65" s="43"/>
    </row>
    <row r="66" spans="1:6" x14ac:dyDescent="0.25">
      <c r="A66" s="43"/>
      <c r="B66" s="43"/>
      <c r="C66" s="43"/>
      <c r="D66" s="43"/>
      <c r="E66" s="43"/>
      <c r="F66" s="43"/>
    </row>
    <row r="67" spans="1:6" x14ac:dyDescent="0.25">
      <c r="A67" s="43"/>
      <c r="B67" s="43"/>
      <c r="C67" s="43"/>
      <c r="D67" s="43"/>
      <c r="E67" s="43"/>
      <c r="F67" s="43"/>
    </row>
    <row r="68" spans="1:6" x14ac:dyDescent="0.25">
      <c r="A68" s="43"/>
      <c r="B68" s="43"/>
      <c r="C68" s="43"/>
      <c r="D68" s="43"/>
      <c r="E68" s="43"/>
      <c r="F68" s="43"/>
    </row>
    <row r="69" spans="1:6" x14ac:dyDescent="0.25">
      <c r="A69" s="43"/>
      <c r="B69" s="43"/>
      <c r="C69" s="43"/>
      <c r="D69" s="43"/>
      <c r="E69" s="43"/>
      <c r="F69" s="43"/>
    </row>
    <row r="70" spans="1:6" x14ac:dyDescent="0.25">
      <c r="A70" s="43"/>
      <c r="B70" s="43"/>
      <c r="C70" s="43"/>
      <c r="D70" s="43"/>
      <c r="E70" s="43"/>
      <c r="F70" s="43"/>
    </row>
    <row r="71" spans="1:6" x14ac:dyDescent="0.25">
      <c r="A71" s="43"/>
      <c r="B71" s="43"/>
      <c r="C71" s="43"/>
      <c r="D71" s="43"/>
      <c r="E71" s="43"/>
      <c r="F71" s="43"/>
    </row>
    <row r="72" spans="1:6" x14ac:dyDescent="0.25">
      <c r="A72" s="43"/>
      <c r="B72" s="43"/>
      <c r="C72" s="43"/>
      <c r="D72" s="43"/>
      <c r="E72" s="43"/>
      <c r="F72" s="43"/>
    </row>
    <row r="73" spans="1:6" x14ac:dyDescent="0.25">
      <c r="A73" s="43"/>
      <c r="B73" s="43"/>
      <c r="C73" s="43"/>
      <c r="D73" s="43"/>
      <c r="E73" s="43"/>
      <c r="F73" s="43"/>
    </row>
    <row r="74" spans="1:6" x14ac:dyDescent="0.25">
      <c r="A74" s="43"/>
      <c r="B74" s="43"/>
      <c r="C74" s="43"/>
      <c r="D74" s="43"/>
      <c r="E74" s="43"/>
      <c r="F74" s="43"/>
    </row>
    <row r="75" spans="1:6" x14ac:dyDescent="0.25">
      <c r="A75" s="43"/>
      <c r="B75" s="43"/>
      <c r="C75" s="43"/>
      <c r="D75" s="43"/>
      <c r="E75" s="43"/>
      <c r="F75" s="43"/>
    </row>
    <row r="76" spans="1:6" x14ac:dyDescent="0.25">
      <c r="A76" s="43"/>
      <c r="B76" s="43"/>
      <c r="C76" s="43"/>
      <c r="D76" s="43"/>
      <c r="E76" s="43"/>
      <c r="F76" s="43"/>
    </row>
    <row r="77" spans="1:6" x14ac:dyDescent="0.25">
      <c r="A77" s="43"/>
      <c r="B77" s="43"/>
      <c r="C77" s="43"/>
      <c r="D77" s="43"/>
      <c r="E77" s="43"/>
      <c r="F77" s="43"/>
    </row>
    <row r="78" spans="1:6" x14ac:dyDescent="0.25">
      <c r="A78" s="43"/>
      <c r="B78" s="43"/>
      <c r="C78" s="43"/>
      <c r="D78" s="43"/>
      <c r="E78" s="43"/>
      <c r="F78" s="43"/>
    </row>
    <row r="79" spans="1:6" x14ac:dyDescent="0.25">
      <c r="A79" s="43"/>
      <c r="B79" s="43"/>
      <c r="C79" s="43"/>
      <c r="D79" s="43"/>
      <c r="E79" s="43"/>
      <c r="F79" s="43"/>
    </row>
    <row r="80" spans="1:6" x14ac:dyDescent="0.25">
      <c r="A80" s="43"/>
      <c r="B80" s="43"/>
      <c r="C80" s="43"/>
      <c r="D80" s="43"/>
      <c r="E80" s="43"/>
      <c r="F80" s="43"/>
    </row>
    <row r="81" spans="1:6" x14ac:dyDescent="0.25">
      <c r="A81" s="43"/>
      <c r="B81" s="43"/>
      <c r="C81" s="43"/>
      <c r="D81" s="43"/>
      <c r="E81" s="43"/>
      <c r="F81" s="43"/>
    </row>
    <row r="82" spans="1:6" x14ac:dyDescent="0.25">
      <c r="A82" s="43"/>
      <c r="B82" s="43"/>
      <c r="C82" s="43"/>
      <c r="D82" s="43"/>
      <c r="E82" s="43"/>
      <c r="F82" s="43"/>
    </row>
    <row r="83" spans="1:6" x14ac:dyDescent="0.25">
      <c r="A83" s="43"/>
      <c r="B83" s="43"/>
      <c r="C83" s="43"/>
      <c r="D83" s="43"/>
      <c r="E83" s="43"/>
      <c r="F83" s="43"/>
    </row>
    <row r="84" spans="1:6" x14ac:dyDescent="0.25">
      <c r="A84" s="43"/>
      <c r="B84" s="43"/>
      <c r="C84" s="43"/>
      <c r="D84" s="43"/>
      <c r="E84" s="43"/>
      <c r="F84" s="43"/>
    </row>
    <row r="85" spans="1:6" x14ac:dyDescent="0.25">
      <c r="A85" s="43"/>
      <c r="B85" s="43"/>
      <c r="C85" s="43"/>
      <c r="D85" s="43"/>
      <c r="E85" s="43"/>
      <c r="F85" s="43"/>
    </row>
    <row r="86" spans="1:6" x14ac:dyDescent="0.25">
      <c r="A86" s="43"/>
      <c r="B86" s="43"/>
      <c r="C86" s="43"/>
      <c r="D86" s="43"/>
      <c r="E86" s="43"/>
      <c r="F86" s="43"/>
    </row>
    <row r="87" spans="1:6" x14ac:dyDescent="0.25">
      <c r="A87" s="43"/>
      <c r="B87" s="43"/>
      <c r="C87" s="43"/>
      <c r="D87" s="43"/>
      <c r="E87" s="43"/>
      <c r="F87" s="43"/>
    </row>
    <row r="88" spans="1:6" x14ac:dyDescent="0.25">
      <c r="A88" s="43"/>
      <c r="B88" s="43"/>
      <c r="C88" s="43"/>
      <c r="D88" s="43"/>
      <c r="E88" s="43"/>
      <c r="F88" s="43"/>
    </row>
    <row r="89" spans="1:6" x14ac:dyDescent="0.25">
      <c r="A89" s="43"/>
      <c r="B89" s="43"/>
      <c r="C89" s="43"/>
      <c r="D89" s="43"/>
      <c r="E89" s="43"/>
      <c r="F89" s="43"/>
    </row>
    <row r="90" spans="1:6" x14ac:dyDescent="0.25">
      <c r="A90" s="43"/>
      <c r="B90" s="43"/>
      <c r="C90" s="43"/>
      <c r="D90" s="43"/>
      <c r="E90" s="43"/>
      <c r="F90" s="43"/>
    </row>
    <row r="91" spans="1:6" x14ac:dyDescent="0.25">
      <c r="A91" s="43"/>
      <c r="B91" s="43"/>
      <c r="C91" s="43"/>
      <c r="D91" s="43"/>
      <c r="E91" s="43"/>
      <c r="F91" s="43"/>
    </row>
    <row r="92" spans="1:6" x14ac:dyDescent="0.25">
      <c r="A92" s="43"/>
      <c r="B92" s="43"/>
      <c r="C92" s="43"/>
      <c r="D92" s="43"/>
      <c r="E92" s="43"/>
      <c r="F92" s="43"/>
    </row>
    <row r="93" spans="1:6" x14ac:dyDescent="0.25">
      <c r="A93" s="43"/>
      <c r="B93" s="43"/>
      <c r="C93" s="43"/>
      <c r="D93" s="43"/>
      <c r="E93" s="43"/>
      <c r="F93" s="43"/>
    </row>
    <row r="94" spans="1:6" x14ac:dyDescent="0.25">
      <c r="A94" s="43"/>
      <c r="B94" s="43"/>
      <c r="C94" s="43"/>
      <c r="D94" s="43"/>
      <c r="E94" s="43"/>
      <c r="F94" s="43"/>
    </row>
    <row r="95" spans="1:6" x14ac:dyDescent="0.25">
      <c r="A95" s="43"/>
      <c r="B95" s="43"/>
      <c r="C95" s="43"/>
      <c r="D95" s="43"/>
      <c r="E95" s="43"/>
      <c r="F95" s="43"/>
    </row>
    <row r="96" spans="1:6" x14ac:dyDescent="0.25">
      <c r="A96" s="43"/>
      <c r="B96" s="43"/>
      <c r="C96" s="43"/>
      <c r="D96" s="43"/>
      <c r="E96" s="43"/>
      <c r="F96" s="43"/>
    </row>
    <row r="97" spans="1:6" x14ac:dyDescent="0.25">
      <c r="A97" s="43"/>
      <c r="B97" s="43"/>
      <c r="C97" s="43"/>
      <c r="D97" s="43"/>
      <c r="E97" s="43"/>
      <c r="F97" s="43"/>
    </row>
    <row r="98" spans="1:6" x14ac:dyDescent="0.25">
      <c r="A98" s="43"/>
      <c r="B98" s="43"/>
      <c r="C98" s="43"/>
      <c r="D98" s="43"/>
      <c r="E98" s="43"/>
      <c r="F98" s="43"/>
    </row>
    <row r="99" spans="1:6" x14ac:dyDescent="0.25">
      <c r="A99" s="43"/>
      <c r="B99" s="43"/>
      <c r="C99" s="43"/>
      <c r="D99" s="43"/>
      <c r="E99" s="43"/>
      <c r="F99" s="43"/>
    </row>
    <row r="100" spans="1:6" x14ac:dyDescent="0.25">
      <c r="A100" s="43"/>
      <c r="B100" s="43"/>
      <c r="C100" s="43"/>
      <c r="D100" s="43"/>
      <c r="E100" s="43"/>
      <c r="F100" s="43"/>
    </row>
    <row r="101" spans="1:6" x14ac:dyDescent="0.25">
      <c r="A101" s="43"/>
      <c r="B101" s="43"/>
      <c r="C101" s="43"/>
      <c r="D101" s="43"/>
      <c r="E101" s="43"/>
      <c r="F101" s="43"/>
    </row>
    <row r="102" spans="1:6" x14ac:dyDescent="0.25">
      <c r="A102" s="43"/>
      <c r="B102" s="43"/>
      <c r="C102" s="43"/>
      <c r="D102" s="43"/>
      <c r="E102" s="43"/>
      <c r="F102" s="43"/>
    </row>
    <row r="103" spans="1:6" x14ac:dyDescent="0.25">
      <c r="A103" s="43"/>
      <c r="B103" s="43"/>
      <c r="C103" s="43"/>
      <c r="D103" s="43"/>
      <c r="E103" s="43"/>
      <c r="F103" s="43"/>
    </row>
    <row r="104" spans="1:6" x14ac:dyDescent="0.25">
      <c r="A104" s="43"/>
      <c r="B104" s="43"/>
      <c r="C104" s="43"/>
      <c r="D104" s="43"/>
      <c r="E104" s="43"/>
      <c r="F104" s="43"/>
    </row>
    <row r="105" spans="1:6" x14ac:dyDescent="0.25">
      <c r="A105" s="43"/>
      <c r="B105" s="43"/>
      <c r="C105" s="43"/>
      <c r="D105" s="43"/>
      <c r="E105" s="43"/>
      <c r="F105" s="43"/>
    </row>
    <row r="106" spans="1:6" x14ac:dyDescent="0.25">
      <c r="A106" s="43"/>
      <c r="B106" s="43"/>
      <c r="C106" s="43"/>
      <c r="D106" s="43"/>
      <c r="E106" s="43"/>
      <c r="F106" s="43"/>
    </row>
    <row r="107" spans="1:6" x14ac:dyDescent="0.25">
      <c r="A107" s="43"/>
      <c r="B107" s="43"/>
      <c r="C107" s="43"/>
      <c r="D107" s="43"/>
      <c r="E107" s="43"/>
      <c r="F107" s="43"/>
    </row>
    <row r="108" spans="1:6" x14ac:dyDescent="0.25">
      <c r="A108" s="43"/>
      <c r="B108" s="43"/>
      <c r="C108" s="43"/>
      <c r="D108" s="43"/>
      <c r="E108" s="43"/>
      <c r="F108" s="43"/>
    </row>
    <row r="109" spans="1:6" x14ac:dyDescent="0.25">
      <c r="A109" s="43"/>
      <c r="B109" s="43"/>
      <c r="C109" s="43"/>
      <c r="D109" s="43"/>
      <c r="E109" s="43"/>
      <c r="F109" s="43"/>
    </row>
    <row r="110" spans="1:6" x14ac:dyDescent="0.25">
      <c r="A110" s="43"/>
      <c r="B110" s="43"/>
      <c r="C110" s="43"/>
      <c r="D110" s="43"/>
      <c r="E110" s="43"/>
      <c r="F110" s="43"/>
    </row>
    <row r="111" spans="1:6" x14ac:dyDescent="0.25">
      <c r="A111" s="43"/>
      <c r="B111" s="43"/>
      <c r="C111" s="43"/>
      <c r="D111" s="43"/>
      <c r="E111" s="43"/>
      <c r="F111" s="43"/>
    </row>
    <row r="112" spans="1:6" x14ac:dyDescent="0.25">
      <c r="A112" s="43"/>
      <c r="B112" s="43"/>
      <c r="C112" s="43"/>
      <c r="D112" s="43"/>
      <c r="E112" s="43"/>
      <c r="F112" s="43"/>
    </row>
    <row r="113" spans="1:6" x14ac:dyDescent="0.25">
      <c r="A113" s="43"/>
      <c r="B113" s="43"/>
      <c r="C113" s="43"/>
      <c r="D113" s="43"/>
      <c r="E113" s="43"/>
      <c r="F113" s="43"/>
    </row>
    <row r="114" spans="1:6" x14ac:dyDescent="0.25">
      <c r="A114" s="43"/>
      <c r="B114" s="43"/>
      <c r="C114" s="43"/>
      <c r="D114" s="43"/>
      <c r="E114" s="43"/>
      <c r="F114" s="43"/>
    </row>
    <row r="115" spans="1:6" x14ac:dyDescent="0.25">
      <c r="A115" s="43"/>
      <c r="B115" s="43"/>
      <c r="C115" s="43"/>
      <c r="D115" s="43"/>
      <c r="E115" s="43"/>
      <c r="F115" s="43"/>
    </row>
    <row r="116" spans="1:6" x14ac:dyDescent="0.25">
      <c r="A116" s="43"/>
      <c r="B116" s="43"/>
      <c r="C116" s="43"/>
      <c r="D116" s="43"/>
      <c r="E116" s="43"/>
      <c r="F116" s="43"/>
    </row>
    <row r="117" spans="1:6" x14ac:dyDescent="0.25">
      <c r="A117" s="43"/>
      <c r="B117" s="43"/>
      <c r="C117" s="43"/>
      <c r="D117" s="43"/>
      <c r="E117" s="43"/>
      <c r="F117" s="43"/>
    </row>
    <row r="118" spans="1:6" x14ac:dyDescent="0.25">
      <c r="A118" s="43"/>
      <c r="B118" s="43"/>
      <c r="C118" s="43"/>
      <c r="D118" s="43"/>
      <c r="E118" s="43"/>
      <c r="F118" s="43"/>
    </row>
    <row r="119" spans="1:6" x14ac:dyDescent="0.25">
      <c r="A119" s="43"/>
      <c r="B119" s="43"/>
      <c r="C119" s="43"/>
      <c r="D119" s="43"/>
      <c r="E119" s="43"/>
      <c r="F119" s="43"/>
    </row>
    <row r="120" spans="1:6" x14ac:dyDescent="0.25">
      <c r="A120" s="43"/>
      <c r="B120" s="43"/>
      <c r="C120" s="43"/>
      <c r="D120" s="43"/>
      <c r="E120" s="43"/>
      <c r="F120" s="43"/>
    </row>
    <row r="121" spans="1:6" x14ac:dyDescent="0.25">
      <c r="A121" s="43"/>
      <c r="B121" s="43"/>
      <c r="C121" s="43"/>
      <c r="D121" s="43"/>
      <c r="E121" s="43"/>
      <c r="F121" s="43"/>
    </row>
    <row r="122" spans="1:6" x14ac:dyDescent="0.25">
      <c r="A122" s="43"/>
      <c r="B122" s="43"/>
      <c r="C122" s="43"/>
      <c r="D122" s="43"/>
      <c r="E122" s="43"/>
      <c r="F122" s="43"/>
    </row>
    <row r="123" spans="1:6" x14ac:dyDescent="0.25">
      <c r="A123" s="43"/>
      <c r="B123" s="43"/>
      <c r="C123" s="43"/>
      <c r="D123" s="43"/>
      <c r="E123" s="43"/>
      <c r="F123" s="43"/>
    </row>
    <row r="124" spans="1:6" x14ac:dyDescent="0.25">
      <c r="A124" s="43"/>
      <c r="B124" s="43"/>
      <c r="C124" s="43"/>
      <c r="D124" s="43"/>
      <c r="E124" s="43"/>
      <c r="F124" s="43"/>
    </row>
    <row r="125" spans="1:6" x14ac:dyDescent="0.25">
      <c r="A125" s="43"/>
      <c r="B125" s="43"/>
      <c r="C125" s="43"/>
      <c r="D125" s="43"/>
      <c r="E125" s="43"/>
      <c r="F125" s="43"/>
    </row>
    <row r="126" spans="1:6" x14ac:dyDescent="0.25">
      <c r="A126" s="43"/>
      <c r="B126" s="43"/>
      <c r="C126" s="43"/>
      <c r="D126" s="43"/>
      <c r="E126" s="43"/>
      <c r="F126" s="43"/>
    </row>
    <row r="127" spans="1:6" x14ac:dyDescent="0.25">
      <c r="A127" s="43"/>
      <c r="B127" s="43"/>
      <c r="C127" s="43"/>
      <c r="D127" s="43"/>
      <c r="E127" s="43"/>
      <c r="F127" s="43"/>
    </row>
    <row r="128" spans="1:6" x14ac:dyDescent="0.25">
      <c r="A128" s="43"/>
      <c r="B128" s="43"/>
      <c r="C128" s="43"/>
      <c r="D128" s="43"/>
      <c r="E128" s="43"/>
      <c r="F128" s="43"/>
    </row>
    <row r="129" spans="1:6" x14ac:dyDescent="0.25">
      <c r="A129" s="43"/>
      <c r="B129" s="43"/>
      <c r="C129" s="43"/>
      <c r="D129" s="43"/>
      <c r="E129" s="43"/>
      <c r="F129" s="43"/>
    </row>
    <row r="130" spans="1:6" x14ac:dyDescent="0.25">
      <c r="A130" s="43"/>
      <c r="B130" s="43"/>
      <c r="C130" s="43"/>
      <c r="D130" s="43"/>
      <c r="E130" s="43"/>
      <c r="F130" s="43"/>
    </row>
    <row r="131" spans="1:6" x14ac:dyDescent="0.25">
      <c r="A131" s="43"/>
      <c r="B131" s="43"/>
      <c r="C131" s="43"/>
      <c r="D131" s="43"/>
      <c r="E131" s="43"/>
      <c r="F131" s="43"/>
    </row>
    <row r="132" spans="1:6" x14ac:dyDescent="0.25">
      <c r="A132" s="43"/>
      <c r="B132" s="43"/>
      <c r="C132" s="43"/>
      <c r="D132" s="43"/>
      <c r="E132" s="43"/>
      <c r="F132" s="43"/>
    </row>
    <row r="133" spans="1:6" x14ac:dyDescent="0.25">
      <c r="A133" s="43"/>
      <c r="B133" s="43"/>
      <c r="C133" s="43"/>
      <c r="D133" s="43"/>
      <c r="E133" s="43"/>
      <c r="F133" s="43"/>
    </row>
    <row r="134" spans="1:6" x14ac:dyDescent="0.25">
      <c r="A134" s="43"/>
      <c r="B134" s="43"/>
      <c r="C134" s="43"/>
      <c r="D134" s="43"/>
      <c r="E134" s="43"/>
      <c r="F134" s="43"/>
    </row>
    <row r="135" spans="1:6" x14ac:dyDescent="0.25">
      <c r="A135" s="43"/>
      <c r="B135" s="43"/>
      <c r="C135" s="43"/>
      <c r="D135" s="43"/>
      <c r="E135" s="43"/>
      <c r="F135" s="43"/>
    </row>
    <row r="136" spans="1:6" x14ac:dyDescent="0.25">
      <c r="A136" s="43"/>
      <c r="B136" s="43"/>
      <c r="C136" s="43"/>
      <c r="D136" s="43"/>
      <c r="E136" s="43"/>
      <c r="F136" s="43"/>
    </row>
    <row r="137" spans="1:6" x14ac:dyDescent="0.25">
      <c r="A137" s="43"/>
      <c r="B137" s="43"/>
      <c r="C137" s="43"/>
      <c r="D137" s="43"/>
      <c r="E137" s="43"/>
      <c r="F137" s="43"/>
    </row>
    <row r="138" spans="1:6" x14ac:dyDescent="0.25">
      <c r="A138" s="43"/>
      <c r="B138" s="43"/>
      <c r="C138" s="43"/>
      <c r="D138" s="43"/>
      <c r="E138" s="43"/>
      <c r="F138" s="43"/>
    </row>
    <row r="139" spans="1:6" x14ac:dyDescent="0.25">
      <c r="A139" s="43"/>
      <c r="B139" s="43"/>
      <c r="C139" s="43"/>
      <c r="D139" s="43"/>
      <c r="E139" s="43"/>
      <c r="F139" s="43"/>
    </row>
    <row r="140" spans="1:6" x14ac:dyDescent="0.25">
      <c r="A140" s="43"/>
      <c r="B140" s="43"/>
      <c r="C140" s="43"/>
      <c r="D140" s="43"/>
      <c r="E140" s="43"/>
      <c r="F140" s="43"/>
    </row>
    <row r="141" spans="1:6" x14ac:dyDescent="0.25">
      <c r="A141" s="43"/>
      <c r="B141" s="43"/>
      <c r="C141" s="43"/>
      <c r="D141" s="43"/>
      <c r="E141" s="43"/>
      <c r="F141" s="43"/>
    </row>
    <row r="142" spans="1:6" x14ac:dyDescent="0.25">
      <c r="A142" s="43"/>
      <c r="B142" s="43"/>
      <c r="C142" s="43"/>
      <c r="D142" s="43"/>
      <c r="E142" s="43"/>
      <c r="F142" s="43"/>
    </row>
    <row r="143" spans="1:6" x14ac:dyDescent="0.25">
      <c r="A143" s="43"/>
      <c r="B143" s="43"/>
      <c r="C143" s="43"/>
      <c r="D143" s="43"/>
      <c r="E143" s="43"/>
      <c r="F143" s="43"/>
    </row>
    <row r="144" spans="1:6" x14ac:dyDescent="0.25">
      <c r="A144" s="43"/>
      <c r="B144" s="43"/>
      <c r="C144" s="43"/>
      <c r="D144" s="43"/>
      <c r="E144" s="43"/>
      <c r="F144" s="43"/>
    </row>
    <row r="145" spans="1:6" x14ac:dyDescent="0.25">
      <c r="A145" s="43"/>
      <c r="B145" s="43"/>
      <c r="C145" s="43"/>
      <c r="D145" s="43"/>
      <c r="E145" s="43"/>
      <c r="F145" s="43"/>
    </row>
    <row r="146" spans="1:6" x14ac:dyDescent="0.25">
      <c r="A146" s="43"/>
      <c r="B146" s="43"/>
      <c r="C146" s="43"/>
      <c r="D146" s="43"/>
      <c r="E146" s="43"/>
      <c r="F146" s="43"/>
    </row>
    <row r="147" spans="1:6" x14ac:dyDescent="0.25">
      <c r="A147" s="43"/>
      <c r="B147" s="43"/>
      <c r="C147" s="43"/>
      <c r="D147" s="43"/>
      <c r="E147" s="43"/>
      <c r="F147" s="43"/>
    </row>
    <row r="148" spans="1:6" x14ac:dyDescent="0.25">
      <c r="A148" s="43"/>
      <c r="B148" s="43"/>
      <c r="C148" s="43"/>
      <c r="D148" s="43"/>
      <c r="E148" s="43"/>
      <c r="F148" s="43"/>
    </row>
    <row r="149" spans="1:6" x14ac:dyDescent="0.25">
      <c r="A149" s="43"/>
      <c r="B149" s="43"/>
      <c r="C149" s="43"/>
      <c r="D149" s="43"/>
      <c r="E149" s="43"/>
      <c r="F149" s="43"/>
    </row>
    <row r="150" spans="1:6" x14ac:dyDescent="0.25">
      <c r="A150" s="43"/>
      <c r="B150" s="43"/>
      <c r="C150" s="43"/>
      <c r="D150" s="43"/>
      <c r="E150" s="43"/>
      <c r="F150" s="43"/>
    </row>
    <row r="151" spans="1:6" x14ac:dyDescent="0.25">
      <c r="A151" s="43"/>
      <c r="B151" s="43"/>
      <c r="C151" s="43"/>
      <c r="D151" s="43"/>
      <c r="E151" s="43"/>
      <c r="F151" s="43"/>
    </row>
    <row r="152" spans="1:6" x14ac:dyDescent="0.25">
      <c r="A152" s="43"/>
      <c r="B152" s="43"/>
      <c r="C152" s="43"/>
      <c r="D152" s="43"/>
      <c r="E152" s="43"/>
      <c r="F152" s="43"/>
    </row>
    <row r="153" spans="1:6" x14ac:dyDescent="0.25">
      <c r="A153" s="43"/>
      <c r="B153" s="43"/>
      <c r="C153" s="43"/>
      <c r="D153" s="43"/>
      <c r="E153" s="43"/>
      <c r="F153" s="43"/>
    </row>
    <row r="154" spans="1:6" x14ac:dyDescent="0.25">
      <c r="A154" s="43"/>
      <c r="B154" s="43"/>
      <c r="C154" s="43"/>
      <c r="D154" s="43"/>
      <c r="E154" s="43"/>
      <c r="F154" s="43"/>
    </row>
    <row r="155" spans="1:6" x14ac:dyDescent="0.25">
      <c r="A155" s="43"/>
      <c r="B155" s="43"/>
      <c r="C155" s="43"/>
      <c r="D155" s="43"/>
      <c r="E155" s="43"/>
      <c r="F155" s="43"/>
    </row>
    <row r="156" spans="1:6" x14ac:dyDescent="0.25">
      <c r="A156" s="43"/>
      <c r="B156" s="43"/>
      <c r="C156" s="43"/>
      <c r="D156" s="43"/>
      <c r="E156" s="43"/>
      <c r="F156" s="43"/>
    </row>
    <row r="157" spans="1:6" x14ac:dyDescent="0.25">
      <c r="A157" s="43"/>
      <c r="B157" s="43"/>
      <c r="C157" s="43"/>
      <c r="D157" s="43"/>
      <c r="E157" s="43"/>
      <c r="F157" s="43"/>
    </row>
    <row r="158" spans="1:6" x14ac:dyDescent="0.25">
      <c r="A158" s="43"/>
      <c r="B158" s="43"/>
      <c r="C158" s="43"/>
      <c r="D158" s="43"/>
      <c r="E158" s="43"/>
      <c r="F158" s="43"/>
    </row>
    <row r="159" spans="1:6" x14ac:dyDescent="0.25">
      <c r="A159" s="43"/>
      <c r="B159" s="43"/>
      <c r="C159" s="43"/>
      <c r="D159" s="43"/>
      <c r="E159" s="43"/>
      <c r="F159" s="43"/>
    </row>
    <row r="160" spans="1:6" x14ac:dyDescent="0.25">
      <c r="A160" s="43"/>
      <c r="B160" s="43"/>
      <c r="C160" s="43"/>
      <c r="D160" s="43"/>
      <c r="E160" s="43"/>
      <c r="F160" s="43"/>
    </row>
    <row r="161" spans="1:6" x14ac:dyDescent="0.25">
      <c r="A161" s="43"/>
      <c r="B161" s="43"/>
      <c r="C161" s="43"/>
      <c r="D161" s="43"/>
      <c r="E161" s="43"/>
      <c r="F161" s="43"/>
    </row>
    <row r="162" spans="1:6" x14ac:dyDescent="0.25">
      <c r="A162" s="43"/>
      <c r="B162" s="43"/>
      <c r="C162" s="43"/>
      <c r="D162" s="43"/>
      <c r="E162" s="43"/>
      <c r="F162" s="43"/>
    </row>
    <row r="163" spans="1:6" x14ac:dyDescent="0.25">
      <c r="A163" s="43"/>
      <c r="B163" s="43"/>
      <c r="C163" s="43"/>
      <c r="D163" s="43"/>
      <c r="E163" s="43"/>
      <c r="F163" s="43"/>
    </row>
    <row r="164" spans="1:6" x14ac:dyDescent="0.25">
      <c r="A164" s="43"/>
      <c r="B164" s="43"/>
      <c r="C164" s="43"/>
      <c r="D164" s="43"/>
      <c r="E164" s="43"/>
      <c r="F164" s="43"/>
    </row>
    <row r="165" spans="1:6" x14ac:dyDescent="0.25">
      <c r="A165" s="43"/>
      <c r="B165" s="43"/>
      <c r="C165" s="43"/>
      <c r="D165" s="43"/>
      <c r="E165" s="43"/>
      <c r="F165" s="43"/>
    </row>
  </sheetData>
  <sheetProtection selectLockedCells="1" selectUnlockedCells="1"/>
  <mergeCells count="26">
    <mergeCell ref="A30:C30"/>
    <mergeCell ref="A14:C14"/>
    <mergeCell ref="A13:C13"/>
    <mergeCell ref="A12:C12"/>
    <mergeCell ref="A11:C11"/>
    <mergeCell ref="A15:C15"/>
    <mergeCell ref="A21:C21"/>
    <mergeCell ref="A26:C26"/>
    <mergeCell ref="A24:C24"/>
    <mergeCell ref="A29:C29"/>
    <mergeCell ref="A28:C28"/>
    <mergeCell ref="A27:C27"/>
    <mergeCell ref="A23:C23"/>
    <mergeCell ref="A22:C22"/>
    <mergeCell ref="A25:C25"/>
    <mergeCell ref="A16:C16"/>
    <mergeCell ref="A17:C17"/>
    <mergeCell ref="A18:C18"/>
    <mergeCell ref="A19:C19"/>
    <mergeCell ref="A20:C20"/>
    <mergeCell ref="A10:C10"/>
    <mergeCell ref="G21:G23"/>
    <mergeCell ref="G27:G29"/>
    <mergeCell ref="G12:G14"/>
    <mergeCell ref="G15:G17"/>
    <mergeCell ref="G18:G20"/>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CA4DAEB7342244BD33EF85B064F736" ma:contentTypeVersion="10" ma:contentTypeDescription="Crie um novo documento." ma:contentTypeScope="" ma:versionID="819163aa672a6b772479f70f7043b923">
  <xsd:schema xmlns:xsd="http://www.w3.org/2001/XMLSchema" xmlns:xs="http://www.w3.org/2001/XMLSchema" xmlns:p="http://schemas.microsoft.com/office/2006/metadata/properties" xmlns:ns2="56dfea9a-c22f-4091-8019-d9f948ca554a" targetNamespace="http://schemas.microsoft.com/office/2006/metadata/properties" ma:root="true" ma:fieldsID="0e109aad29a7364f333eb861544298c6" ns2:_="">
    <xsd:import namespace="56dfea9a-c22f-4091-8019-d9f948ca55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dfea9a-c22f-4091-8019-d9f948ca55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9dedead9-c757-482c-9d9c-129f1bf7743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dfea9a-c22f-4091-8019-d9f948ca554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6E2A78-8068-4277-8F09-5A69714B7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dfea9a-c22f-4091-8019-d9f948ca55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253EB5-01E7-44BD-A541-FB46E02FBFA8}">
  <ds:schemaRefs>
    <ds:schemaRef ds:uri="http://purl.org/dc/dcmitype/"/>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6dfea9a-c22f-4091-8019-d9f948ca554a"/>
    <ds:schemaRef ds:uri="http://www.w3.org/XML/1998/namespace"/>
  </ds:schemaRefs>
</ds:datastoreItem>
</file>

<file path=customXml/itemProps3.xml><?xml version="1.0" encoding="utf-8"?>
<ds:datastoreItem xmlns:ds="http://schemas.openxmlformats.org/officeDocument/2006/customXml" ds:itemID="{F6289C1B-F8E2-4D50-981A-12628FD6CF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Checklist OS</vt:lpstr>
      <vt:lpstr>Proposta_Stefanini</vt:lpstr>
      <vt:lpstr>catálogo atividades_HST</vt:lpstr>
      <vt:lpstr>PARAM</vt:lpstr>
      <vt:lpstr>'catálogo atividades_HST'!Area_de_impressao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Zenicola de Menezes</dc:creator>
  <cp:keywords/>
  <dc:description/>
  <cp:lastModifiedBy>Paulo Roberto Maciel de Souza</cp:lastModifiedBy>
  <cp:revision/>
  <cp:lastPrinted>2026-04-21T16:20:48Z</cp:lastPrinted>
  <dcterms:created xsi:type="dcterms:W3CDTF">2016-06-29T03:02:24Z</dcterms:created>
  <dcterms:modified xsi:type="dcterms:W3CDTF">2026-07-28T13:17:24Z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0x010100A6CA4DAEB7342244BD33EF85B064F736</vt:lpwstr>
  </property>
  <property fmtid="{D5CDD505-2E9C-101B-9397-08002B2CF9AE}" pid="3" name="MSIP_Label_92b83b4b-2d54-414f-8077-da565f2c0ab9_Enabled">
    <vt:lpwstr>true</vt:lpwstr>
  </property>
  <property fmtid="{D5CDD505-2E9C-101B-9397-08002B2CF9AE}" pid="4" name="MSIP_Label_92b83b4b-2d54-414f-8077-da565f2c0ab9_SetDate">
    <vt:lpwstr>2023-10-27T12:02:01Z</vt:lpwstr>
  </property>
  <property fmtid="{D5CDD505-2E9C-101B-9397-08002B2CF9AE}" pid="5" name="MSIP_Label_92b83b4b-2d54-414f-8077-da565f2c0ab9_Method">
    <vt:lpwstr>Standard</vt:lpwstr>
  </property>
  <property fmtid="{D5CDD505-2E9C-101B-9397-08002B2CF9AE}" pid="6" name="MSIP_Label_92b83b4b-2d54-414f-8077-da565f2c0ab9_Name">
    <vt:lpwstr>92b83b4b-2d54-414f-8077-da565f2c0ab9</vt:lpwstr>
  </property>
  <property fmtid="{D5CDD505-2E9C-101B-9397-08002B2CF9AE}" pid="7" name="MSIP_Label_92b83b4b-2d54-414f-8077-da565f2c0ab9_SiteId">
    <vt:lpwstr>d8bde65a-3ded-4346-9518-670204e6e184</vt:lpwstr>
  </property>
  <property fmtid="{D5CDD505-2E9C-101B-9397-08002B2CF9AE}" pid="8" name="MSIP_Label_92b83b4b-2d54-414f-8077-da565f2c0ab9_ActionId">
    <vt:lpwstr>f2938ae4-4984-4a81-a2d1-dbc77269bbb7</vt:lpwstr>
  </property>
  <property fmtid="{D5CDD505-2E9C-101B-9397-08002B2CF9AE}" pid="9" name="MSIP_Label_92b83b4b-2d54-414f-8077-da565f2c0ab9_ContentBits">
    <vt:lpwstr>0</vt:lpwstr>
  </property>
  <property fmtid="{D5CDD505-2E9C-101B-9397-08002B2CF9AE}" pid="10" name="MediaServiceImageTags">
    <vt:lpwstr/>
  </property>
</Properties>
</file>